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5" windowWidth="14595" windowHeight="7830" firstSheet="2" activeTab="9"/>
  </bookViews>
  <sheets>
    <sheet name="f2" sheetId="1" state="hidden" r:id="rId1"/>
    <sheet name="f2 (2)" sheetId="2" state="hidden" r:id="rId2"/>
    <sheet name="f2 biud" sheetId="3" r:id="rId3"/>
    <sheet name="f2 biud v pav" sheetId="4" r:id="rId4"/>
    <sheet name="f2 krep" sheetId="5" r:id="rId5"/>
    <sheet name="f2 deleg" sheetId="6" r:id="rId6"/>
    <sheet name="f2 spec" sheetId="7" r:id="rId7"/>
    <sheet name="f2 inst nuoma" sheetId="8" r:id="rId8"/>
    <sheet name="f2 inst min atlyg" sheetId="11" r:id="rId9"/>
    <sheet name="suv" sheetId="9" r:id="rId10"/>
  </sheets>
  <definedNames>
    <definedName name="_xlnm.Print_Titles" localSheetId="0">'f2'!$19:$25</definedName>
    <definedName name="_xlnm.Print_Titles" localSheetId="1">'f2 (2)'!$19:$25</definedName>
    <definedName name="_xlnm.Print_Titles" localSheetId="2">'f2 biud'!$19:$25</definedName>
    <definedName name="_xlnm.Print_Titles" localSheetId="3">'f2 biud v pav'!$19:$25</definedName>
    <definedName name="_xlnm.Print_Titles" localSheetId="5">'f2 deleg'!$19:$25</definedName>
    <definedName name="_xlnm.Print_Titles" localSheetId="8">'f2 inst min atlyg'!$19:$25</definedName>
    <definedName name="_xlnm.Print_Titles" localSheetId="7">'f2 inst nuoma'!$19:$25</definedName>
    <definedName name="_xlnm.Print_Titles" localSheetId="4">'f2 krep'!$19:$25</definedName>
    <definedName name="_xlnm.Print_Titles" localSheetId="6">'f2 spec'!$19:$25</definedName>
    <definedName name="_xlnm.Print_Titles" localSheetId="9">suv!$19:$25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biud'!$M:$P</definedName>
    <definedName name="Z_05B54777_5D6F_4067_9B5E_F0A938B54982_.wvu.Cols" localSheetId="3" hidden="1">'f2 biud v pav'!$M:$P</definedName>
    <definedName name="Z_05B54777_5D6F_4067_9B5E_F0A938B54982_.wvu.Cols" localSheetId="5" hidden="1">'f2 deleg'!$M:$P</definedName>
    <definedName name="Z_05B54777_5D6F_4067_9B5E_F0A938B54982_.wvu.Cols" localSheetId="8" hidden="1">'f2 inst min atlyg'!$M:$P</definedName>
    <definedName name="Z_05B54777_5D6F_4067_9B5E_F0A938B54982_.wvu.Cols" localSheetId="7" hidden="1">'f2 inst nuoma'!$M:$P</definedName>
    <definedName name="Z_05B54777_5D6F_4067_9B5E_F0A938B54982_.wvu.Cols" localSheetId="4" hidden="1">'f2 krep'!$M:$P</definedName>
    <definedName name="Z_05B54777_5D6F_4067_9B5E_F0A938B54982_.wvu.Cols" localSheetId="6" hidden="1">'f2 spec'!$M:$P</definedName>
    <definedName name="Z_05B54777_5D6F_4067_9B5E_F0A938B54982_.wvu.Cols" localSheetId="9" hidden="1">suv!$M:$P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biud'!$19:$25</definedName>
    <definedName name="Z_05B54777_5D6F_4067_9B5E_F0A938B54982_.wvu.PrintTitles" localSheetId="3" hidden="1">'f2 biud v pav'!$19:$25</definedName>
    <definedName name="Z_05B54777_5D6F_4067_9B5E_F0A938B54982_.wvu.PrintTitles" localSheetId="5" hidden="1">'f2 deleg'!$19:$25</definedName>
    <definedName name="Z_05B54777_5D6F_4067_9B5E_F0A938B54982_.wvu.PrintTitles" localSheetId="8" hidden="1">'f2 inst min atlyg'!$19:$25</definedName>
    <definedName name="Z_05B54777_5D6F_4067_9B5E_F0A938B54982_.wvu.PrintTitles" localSheetId="7" hidden="1">'f2 inst nuoma'!$19:$25</definedName>
    <definedName name="Z_05B54777_5D6F_4067_9B5E_F0A938B54982_.wvu.PrintTitles" localSheetId="4" hidden="1">'f2 krep'!$19:$25</definedName>
    <definedName name="Z_05B54777_5D6F_4067_9B5E_F0A938B54982_.wvu.PrintTitles" localSheetId="6" hidden="1">'f2 spec'!$19:$25</definedName>
    <definedName name="Z_05B54777_5D6F_4067_9B5E_F0A938B54982_.wvu.PrintTitles" localSheetId="9" hidden="1">suv!$19:$25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biud'!$M:$P</definedName>
    <definedName name="Z_57A1E72B_DFC1_4C5D_ABA7_C1A26EB31789_.wvu.Cols" localSheetId="3" hidden="1">'f2 biud v pav'!$M:$P</definedName>
    <definedName name="Z_57A1E72B_DFC1_4C5D_ABA7_C1A26EB31789_.wvu.Cols" localSheetId="5" hidden="1">'f2 deleg'!$M:$P</definedName>
    <definedName name="Z_57A1E72B_DFC1_4C5D_ABA7_C1A26EB31789_.wvu.Cols" localSheetId="8" hidden="1">'f2 inst min atlyg'!$M:$P</definedName>
    <definedName name="Z_57A1E72B_DFC1_4C5D_ABA7_C1A26EB31789_.wvu.Cols" localSheetId="7" hidden="1">'f2 inst nuoma'!$M:$P</definedName>
    <definedName name="Z_57A1E72B_DFC1_4C5D_ABA7_C1A26EB31789_.wvu.Cols" localSheetId="4" hidden="1">'f2 krep'!$M:$P</definedName>
    <definedName name="Z_57A1E72B_DFC1_4C5D_ABA7_C1A26EB31789_.wvu.Cols" localSheetId="6" hidden="1">'f2 spec'!$M:$P</definedName>
    <definedName name="Z_57A1E72B_DFC1_4C5D_ABA7_C1A26EB31789_.wvu.Cols" localSheetId="9" hidden="1">suv!$M:$P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biud'!$19:$25</definedName>
    <definedName name="Z_57A1E72B_DFC1_4C5D_ABA7_C1A26EB31789_.wvu.PrintTitles" localSheetId="3" hidden="1">'f2 biud v pav'!$19:$25</definedName>
    <definedName name="Z_57A1E72B_DFC1_4C5D_ABA7_C1A26EB31789_.wvu.PrintTitles" localSheetId="5" hidden="1">'f2 deleg'!$19:$25</definedName>
    <definedName name="Z_57A1E72B_DFC1_4C5D_ABA7_C1A26EB31789_.wvu.PrintTitles" localSheetId="8" hidden="1">'f2 inst min atlyg'!$19:$25</definedName>
    <definedName name="Z_57A1E72B_DFC1_4C5D_ABA7_C1A26EB31789_.wvu.PrintTitles" localSheetId="7" hidden="1">'f2 inst nuoma'!$19:$25</definedName>
    <definedName name="Z_57A1E72B_DFC1_4C5D_ABA7_C1A26EB31789_.wvu.PrintTitles" localSheetId="4" hidden="1">'f2 krep'!$19:$25</definedName>
    <definedName name="Z_57A1E72B_DFC1_4C5D_ABA7_C1A26EB31789_.wvu.PrintTitles" localSheetId="6" hidden="1">'f2 spec'!$19:$25</definedName>
    <definedName name="Z_57A1E72B_DFC1_4C5D_ABA7_C1A26EB31789_.wvu.PrintTitles" localSheetId="9" hidden="1">suv!$19:$25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biud'!$M:$P</definedName>
    <definedName name="Z_9B727EDB_49B4_42DC_BF97_3A35178E0BFD_.wvu.Cols" localSheetId="3" hidden="1">'f2 biud v pav'!$M:$P</definedName>
    <definedName name="Z_9B727EDB_49B4_42DC_BF97_3A35178E0BFD_.wvu.Cols" localSheetId="5" hidden="1">'f2 deleg'!$M:$P</definedName>
    <definedName name="Z_9B727EDB_49B4_42DC_BF97_3A35178E0BFD_.wvu.Cols" localSheetId="8" hidden="1">'f2 inst min atlyg'!$M:$P</definedName>
    <definedName name="Z_9B727EDB_49B4_42DC_BF97_3A35178E0BFD_.wvu.Cols" localSheetId="7" hidden="1">'f2 inst nuoma'!$M:$P</definedName>
    <definedName name="Z_9B727EDB_49B4_42DC_BF97_3A35178E0BFD_.wvu.Cols" localSheetId="4" hidden="1">'f2 krep'!$M:$P</definedName>
    <definedName name="Z_9B727EDB_49B4_42DC_BF97_3A35178E0BFD_.wvu.Cols" localSheetId="6" hidden="1">'f2 spec'!$M:$P</definedName>
    <definedName name="Z_9B727EDB_49B4_42DC_BF97_3A35178E0BFD_.wvu.Cols" localSheetId="9" hidden="1">suv!$M:$P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biud'!$19:$25</definedName>
    <definedName name="Z_9B727EDB_49B4_42DC_BF97_3A35178E0BFD_.wvu.PrintTitles" localSheetId="3" hidden="1">'f2 biud v pav'!$19:$25</definedName>
    <definedName name="Z_9B727EDB_49B4_42DC_BF97_3A35178E0BFD_.wvu.PrintTitles" localSheetId="5" hidden="1">'f2 deleg'!$19:$25</definedName>
    <definedName name="Z_9B727EDB_49B4_42DC_BF97_3A35178E0BFD_.wvu.PrintTitles" localSheetId="8" hidden="1">'f2 inst min atlyg'!$19:$25</definedName>
    <definedName name="Z_9B727EDB_49B4_42DC_BF97_3A35178E0BFD_.wvu.PrintTitles" localSheetId="7" hidden="1">'f2 inst nuoma'!$19:$25</definedName>
    <definedName name="Z_9B727EDB_49B4_42DC_BF97_3A35178E0BFD_.wvu.PrintTitles" localSheetId="4" hidden="1">'f2 krep'!$19:$25</definedName>
    <definedName name="Z_9B727EDB_49B4_42DC_BF97_3A35178E0BFD_.wvu.PrintTitles" localSheetId="6" hidden="1">'f2 spec'!$19:$25</definedName>
    <definedName name="Z_9B727EDB_49B4_42DC_BF97_3A35178E0BFD_.wvu.PrintTitles" localSheetId="9" hidden="1">suv!$19:$25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biud'!$M:$P</definedName>
    <definedName name="Z_D669FC1B_AE0B_4417_8D6F_8460D68D5677_.wvu.Cols" localSheetId="3" hidden="1">'f2 biud v pav'!$M:$P</definedName>
    <definedName name="Z_D669FC1B_AE0B_4417_8D6F_8460D68D5677_.wvu.Cols" localSheetId="5" hidden="1">'f2 deleg'!$M:$P</definedName>
    <definedName name="Z_D669FC1B_AE0B_4417_8D6F_8460D68D5677_.wvu.Cols" localSheetId="8" hidden="1">'f2 inst min atlyg'!$M:$P</definedName>
    <definedName name="Z_D669FC1B_AE0B_4417_8D6F_8460D68D5677_.wvu.Cols" localSheetId="7" hidden="1">'f2 inst nuoma'!$M:$P</definedName>
    <definedName name="Z_D669FC1B_AE0B_4417_8D6F_8460D68D5677_.wvu.Cols" localSheetId="4" hidden="1">'f2 krep'!$M:$P</definedName>
    <definedName name="Z_D669FC1B_AE0B_4417_8D6F_8460D68D5677_.wvu.Cols" localSheetId="6" hidden="1">'f2 spec'!$M:$P</definedName>
    <definedName name="Z_D669FC1B_AE0B_4417_8D6F_8460D68D5677_.wvu.Cols" localSheetId="9" hidden="1">suv!$M:$P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biud'!$19:$25</definedName>
    <definedName name="Z_D669FC1B_AE0B_4417_8D6F_8460D68D5677_.wvu.PrintTitles" localSheetId="3" hidden="1">'f2 biud v pav'!$19:$25</definedName>
    <definedName name="Z_D669FC1B_AE0B_4417_8D6F_8460D68D5677_.wvu.PrintTitles" localSheetId="5" hidden="1">'f2 deleg'!$19:$25</definedName>
    <definedName name="Z_D669FC1B_AE0B_4417_8D6F_8460D68D5677_.wvu.PrintTitles" localSheetId="8" hidden="1">'f2 inst min atlyg'!$19:$25</definedName>
    <definedName name="Z_D669FC1B_AE0B_4417_8D6F_8460D68D5677_.wvu.PrintTitles" localSheetId="7" hidden="1">'f2 inst nuoma'!$19:$25</definedName>
    <definedName name="Z_D669FC1B_AE0B_4417_8D6F_8460D68D5677_.wvu.PrintTitles" localSheetId="4" hidden="1">'f2 krep'!$19:$25</definedName>
    <definedName name="Z_D669FC1B_AE0B_4417_8D6F_8460D68D5677_.wvu.PrintTitles" localSheetId="6" hidden="1">'f2 spec'!$19:$25</definedName>
    <definedName name="Z_D669FC1B_AE0B_4417_8D6F_8460D68D5677_.wvu.PrintTitles" localSheetId="9" hidden="1">suv!$19:$25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biud'!$M:$P</definedName>
    <definedName name="Z_DF4717B8_E960_4300_AF40_4AC5F93B40E3_.wvu.Cols" localSheetId="3" hidden="1">'f2 biud v pav'!$M:$P</definedName>
    <definedName name="Z_DF4717B8_E960_4300_AF40_4AC5F93B40E3_.wvu.Cols" localSheetId="5" hidden="1">'f2 deleg'!$M:$P</definedName>
    <definedName name="Z_DF4717B8_E960_4300_AF40_4AC5F93B40E3_.wvu.Cols" localSheetId="8" hidden="1">'f2 inst min atlyg'!$M:$P</definedName>
    <definedName name="Z_DF4717B8_E960_4300_AF40_4AC5F93B40E3_.wvu.Cols" localSheetId="7" hidden="1">'f2 inst nuoma'!$M:$P</definedName>
    <definedName name="Z_DF4717B8_E960_4300_AF40_4AC5F93B40E3_.wvu.Cols" localSheetId="4" hidden="1">'f2 krep'!$M:$P</definedName>
    <definedName name="Z_DF4717B8_E960_4300_AF40_4AC5F93B40E3_.wvu.Cols" localSheetId="6" hidden="1">'f2 spec'!$M:$P</definedName>
    <definedName name="Z_DF4717B8_E960_4300_AF40_4AC5F93B40E3_.wvu.Cols" localSheetId="9" hidden="1">suv!$M:$P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biud'!$19:$25</definedName>
    <definedName name="Z_DF4717B8_E960_4300_AF40_4AC5F93B40E3_.wvu.PrintTitles" localSheetId="3" hidden="1">'f2 biud v pav'!$19:$25</definedName>
    <definedName name="Z_DF4717B8_E960_4300_AF40_4AC5F93B40E3_.wvu.PrintTitles" localSheetId="5" hidden="1">'f2 deleg'!$19:$25</definedName>
    <definedName name="Z_DF4717B8_E960_4300_AF40_4AC5F93B40E3_.wvu.PrintTitles" localSheetId="8" hidden="1">'f2 inst min atlyg'!$19:$25</definedName>
    <definedName name="Z_DF4717B8_E960_4300_AF40_4AC5F93B40E3_.wvu.PrintTitles" localSheetId="7" hidden="1">'f2 inst nuoma'!$19:$25</definedName>
    <definedName name="Z_DF4717B8_E960_4300_AF40_4AC5F93B40E3_.wvu.PrintTitles" localSheetId="4" hidden="1">'f2 krep'!$19:$25</definedName>
    <definedName name="Z_DF4717B8_E960_4300_AF40_4AC5F93B40E3_.wvu.PrintTitles" localSheetId="6" hidden="1">'f2 spec'!$19:$25</definedName>
    <definedName name="Z_DF4717B8_E960_4300_AF40_4AC5F93B40E3_.wvu.PrintTitles" localSheetId="9" hidden="1">suv!$19:$25</definedName>
  </definedNames>
  <calcPr calcId="114210" fullCalcOnLoad="1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G15" i="4"/>
  <c r="G15" i="9"/>
  <c r="G15" i="11"/>
  <c r="G15" i="8"/>
  <c r="G15" i="7"/>
  <c r="G15" i="6"/>
  <c r="G15" i="5"/>
  <c r="K60" i="3"/>
  <c r="J35" i="7"/>
  <c r="J40"/>
  <c r="J40" i="5"/>
  <c r="J35"/>
  <c r="J139" i="4"/>
  <c r="J61" i="3"/>
  <c r="J60"/>
  <c r="J56"/>
  <c r="J51"/>
  <c r="J47"/>
  <c r="J40"/>
  <c r="J35"/>
  <c r="L40" i="9"/>
  <c r="K40"/>
  <c r="J40"/>
  <c r="I40"/>
  <c r="J35"/>
  <c r="K35"/>
  <c r="L35"/>
  <c r="I35"/>
  <c r="I44" i="11"/>
  <c r="I43"/>
  <c r="I42"/>
  <c r="I41"/>
  <c r="I34"/>
  <c r="I33"/>
  <c r="I32"/>
  <c r="I39"/>
  <c r="I38"/>
  <c r="I37"/>
  <c r="I31"/>
  <c r="I30"/>
  <c r="J34"/>
  <c r="J33"/>
  <c r="J32"/>
  <c r="J39"/>
  <c r="J38"/>
  <c r="J37"/>
  <c r="J31"/>
  <c r="J30"/>
  <c r="K34"/>
  <c r="K33"/>
  <c r="K32"/>
  <c r="K39"/>
  <c r="K38"/>
  <c r="K37"/>
  <c r="K31"/>
  <c r="K30"/>
  <c r="L34"/>
  <c r="L33"/>
  <c r="L32"/>
  <c r="L39"/>
  <c r="L38"/>
  <c r="L37"/>
  <c r="L31"/>
  <c r="L30"/>
  <c r="J41"/>
  <c r="K41"/>
  <c r="L41"/>
  <c r="J42"/>
  <c r="K42"/>
  <c r="L42"/>
  <c r="J43"/>
  <c r="K43"/>
  <c r="L43"/>
  <c r="J44"/>
  <c r="K44"/>
  <c r="L44"/>
  <c r="I62"/>
  <c r="J62"/>
  <c r="K62"/>
  <c r="L62"/>
  <c r="I63"/>
  <c r="J63"/>
  <c r="K63"/>
  <c r="L63"/>
  <c r="I64"/>
  <c r="J64"/>
  <c r="K64"/>
  <c r="L64"/>
  <c r="I65"/>
  <c r="J65"/>
  <c r="K65"/>
  <c r="L65"/>
  <c r="I69"/>
  <c r="J69"/>
  <c r="K69"/>
  <c r="L69"/>
  <c r="I70"/>
  <c r="J70"/>
  <c r="K70"/>
  <c r="L70"/>
  <c r="I74"/>
  <c r="J74"/>
  <c r="K74"/>
  <c r="L74"/>
  <c r="I75"/>
  <c r="J75"/>
  <c r="K75"/>
  <c r="L75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7"/>
  <c r="J107"/>
  <c r="K107"/>
  <c r="L107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25"/>
  <c r="J125"/>
  <c r="K125"/>
  <c r="L125"/>
  <c r="I126"/>
  <c r="J126"/>
  <c r="K126"/>
  <c r="L126"/>
  <c r="I127"/>
  <c r="J127"/>
  <c r="K127"/>
  <c r="L127"/>
  <c r="I130"/>
  <c r="J130"/>
  <c r="K130"/>
  <c r="L130"/>
  <c r="I131"/>
  <c r="J131"/>
  <c r="K131"/>
  <c r="L131"/>
  <c r="I132"/>
  <c r="J132"/>
  <c r="K132"/>
  <c r="L132"/>
  <c r="I133"/>
  <c r="J133"/>
  <c r="K133"/>
  <c r="L133"/>
  <c r="I136"/>
  <c r="J136"/>
  <c r="K136"/>
  <c r="L136"/>
  <c r="I137"/>
  <c r="J137"/>
  <c r="K137"/>
  <c r="L137"/>
  <c r="I138"/>
  <c r="J138"/>
  <c r="K138"/>
  <c r="L138"/>
  <c r="I141"/>
  <c r="J141"/>
  <c r="K141"/>
  <c r="L141"/>
  <c r="I142"/>
  <c r="J142"/>
  <c r="K142"/>
  <c r="L142"/>
  <c r="I143"/>
  <c r="J143"/>
  <c r="K143"/>
  <c r="L143"/>
  <c r="I146"/>
  <c r="J146"/>
  <c r="K146"/>
  <c r="L146"/>
  <c r="I147"/>
  <c r="J147"/>
  <c r="K147"/>
  <c r="L147"/>
  <c r="I148"/>
  <c r="J148"/>
  <c r="K148"/>
  <c r="L148"/>
  <c r="I149"/>
  <c r="J149"/>
  <c r="K149"/>
  <c r="L149"/>
  <c r="I152"/>
  <c r="J152"/>
  <c r="K152"/>
  <c r="L152"/>
  <c r="I153"/>
  <c r="J153"/>
  <c r="K153"/>
  <c r="L153"/>
  <c r="I155"/>
  <c r="J155"/>
  <c r="K155"/>
  <c r="L155"/>
  <c r="I156"/>
  <c r="J156"/>
  <c r="K156"/>
  <c r="L156"/>
  <c r="I157"/>
  <c r="J157"/>
  <c r="K157"/>
  <c r="L157"/>
  <c r="I158"/>
  <c r="J158"/>
  <c r="K158"/>
  <c r="L158"/>
  <c r="I160"/>
  <c r="J160"/>
  <c r="K160"/>
  <c r="L160"/>
  <c r="I161"/>
  <c r="J161"/>
  <c r="K161"/>
  <c r="L161"/>
  <c r="I162"/>
  <c r="J162"/>
  <c r="K162"/>
  <c r="L162"/>
  <c r="I166"/>
  <c r="J166"/>
  <c r="K166"/>
  <c r="L166"/>
  <c r="I167"/>
  <c r="J167"/>
  <c r="K167"/>
  <c r="L167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4"/>
  <c r="J204"/>
  <c r="K204"/>
  <c r="L204"/>
  <c r="I205"/>
  <c r="J205"/>
  <c r="K205"/>
  <c r="L205"/>
  <c r="I206"/>
  <c r="J206"/>
  <c r="K206"/>
  <c r="L206"/>
  <c r="I209"/>
  <c r="J209"/>
  <c r="K209"/>
  <c r="L209"/>
  <c r="I210"/>
  <c r="J210"/>
  <c r="K210"/>
  <c r="L210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6"/>
  <c r="J226"/>
  <c r="K226"/>
  <c r="L226"/>
  <c r="I227"/>
  <c r="J227"/>
  <c r="K227"/>
  <c r="L227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7"/>
  <c r="J257"/>
  <c r="K257"/>
  <c r="L257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7"/>
  <c r="J287"/>
  <c r="K287"/>
  <c r="L287"/>
  <c r="I288"/>
  <c r="J288"/>
  <c r="K288"/>
  <c r="L288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6"/>
  <c r="J316"/>
  <c r="K316"/>
  <c r="L316"/>
  <c r="I317"/>
  <c r="J317"/>
  <c r="K317"/>
  <c r="L317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1"/>
  <c r="J341"/>
  <c r="K341"/>
  <c r="L341"/>
  <c r="I342"/>
  <c r="J342"/>
  <c r="K342"/>
  <c r="L342"/>
  <c r="I344"/>
  <c r="J344"/>
  <c r="K344"/>
  <c r="L344"/>
  <c r="I61" i="3"/>
  <c r="I40"/>
  <c r="I35"/>
  <c r="J57"/>
  <c r="J185" i="9"/>
  <c r="K185"/>
  <c r="L185"/>
  <c r="J186"/>
  <c r="K186"/>
  <c r="L186"/>
  <c r="I186"/>
  <c r="I185"/>
  <c r="L139"/>
  <c r="K139"/>
  <c r="J139"/>
  <c r="I139"/>
  <c r="L144"/>
  <c r="K144"/>
  <c r="J144"/>
  <c r="I144"/>
  <c r="L61"/>
  <c r="K61"/>
  <c r="J61"/>
  <c r="I61"/>
  <c r="L60"/>
  <c r="K60"/>
  <c r="J60"/>
  <c r="I60"/>
  <c r="L57"/>
  <c r="K57"/>
  <c r="J57"/>
  <c r="I57"/>
  <c r="L56"/>
  <c r="K56"/>
  <c r="J56"/>
  <c r="I56"/>
  <c r="I48"/>
  <c r="J48"/>
  <c r="K48"/>
  <c r="L48"/>
  <c r="I49"/>
  <c r="J49"/>
  <c r="K49"/>
  <c r="L49"/>
  <c r="I50"/>
  <c r="J50"/>
  <c r="K50"/>
  <c r="L50"/>
  <c r="I51"/>
  <c r="J51"/>
  <c r="K51"/>
  <c r="L51"/>
  <c r="I52"/>
  <c r="J52"/>
  <c r="K52"/>
  <c r="L52"/>
  <c r="I47"/>
  <c r="J47"/>
  <c r="L47"/>
  <c r="K47"/>
  <c r="I36"/>
  <c r="J36"/>
  <c r="K36"/>
  <c r="L36"/>
  <c r="I34"/>
  <c r="I33"/>
  <c r="I32"/>
  <c r="I39"/>
  <c r="I38"/>
  <c r="I37"/>
  <c r="I31"/>
  <c r="I44"/>
  <c r="I43"/>
  <c r="I42"/>
  <c r="I41"/>
  <c r="I143"/>
  <c r="I142"/>
  <c r="I141"/>
  <c r="I138"/>
  <c r="I137"/>
  <c r="I136"/>
  <c r="I130"/>
  <c r="I30"/>
  <c r="J34"/>
  <c r="J33"/>
  <c r="J32"/>
  <c r="J39"/>
  <c r="J38"/>
  <c r="J37"/>
  <c r="J31"/>
  <c r="J44"/>
  <c r="J43"/>
  <c r="J42"/>
  <c r="J41"/>
  <c r="J143"/>
  <c r="J142"/>
  <c r="J141"/>
  <c r="J138"/>
  <c r="J137"/>
  <c r="J136"/>
  <c r="J130"/>
  <c r="J30"/>
  <c r="K34"/>
  <c r="K33"/>
  <c r="K32"/>
  <c r="K39"/>
  <c r="K38"/>
  <c r="K37"/>
  <c r="K31"/>
  <c r="K44"/>
  <c r="K43"/>
  <c r="K42"/>
  <c r="K41"/>
  <c r="K143"/>
  <c r="K142"/>
  <c r="K141"/>
  <c r="K138"/>
  <c r="K137"/>
  <c r="K136"/>
  <c r="K130"/>
  <c r="K30"/>
  <c r="L34"/>
  <c r="L33"/>
  <c r="L32"/>
  <c r="L39"/>
  <c r="L38"/>
  <c r="L37"/>
  <c r="L31"/>
  <c r="L44"/>
  <c r="L43"/>
  <c r="L42"/>
  <c r="L41"/>
  <c r="L143"/>
  <c r="L142"/>
  <c r="L141"/>
  <c r="L138"/>
  <c r="L137"/>
  <c r="L136"/>
  <c r="L130"/>
  <c r="L30"/>
  <c r="I62"/>
  <c r="J62"/>
  <c r="K62"/>
  <c r="L62"/>
  <c r="I63"/>
  <c r="J63"/>
  <c r="K63"/>
  <c r="L63"/>
  <c r="I64"/>
  <c r="J64"/>
  <c r="K64"/>
  <c r="L64"/>
  <c r="I65"/>
  <c r="J65"/>
  <c r="K65"/>
  <c r="L65"/>
  <c r="I69"/>
  <c r="J69"/>
  <c r="K69"/>
  <c r="L69"/>
  <c r="I70"/>
  <c r="J70"/>
  <c r="K70"/>
  <c r="L70"/>
  <c r="I74"/>
  <c r="J74"/>
  <c r="K74"/>
  <c r="L74"/>
  <c r="I75"/>
  <c r="J75"/>
  <c r="K75"/>
  <c r="L75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7"/>
  <c r="J107"/>
  <c r="K107"/>
  <c r="L107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25"/>
  <c r="J125"/>
  <c r="K125"/>
  <c r="L125"/>
  <c r="I126"/>
  <c r="J126"/>
  <c r="K126"/>
  <c r="L126"/>
  <c r="I127"/>
  <c r="J127"/>
  <c r="K127"/>
  <c r="L127"/>
  <c r="I131"/>
  <c r="J131"/>
  <c r="K131"/>
  <c r="L131"/>
  <c r="I132"/>
  <c r="J132"/>
  <c r="K132"/>
  <c r="L132"/>
  <c r="I133"/>
  <c r="J133"/>
  <c r="K133"/>
  <c r="L133"/>
  <c r="I146"/>
  <c r="J146"/>
  <c r="K146"/>
  <c r="L146"/>
  <c r="I147"/>
  <c r="J147"/>
  <c r="K147"/>
  <c r="L147"/>
  <c r="I148"/>
  <c r="J148"/>
  <c r="K148"/>
  <c r="L148"/>
  <c r="I149"/>
  <c r="J149"/>
  <c r="K149"/>
  <c r="L149"/>
  <c r="I152"/>
  <c r="J152"/>
  <c r="K152"/>
  <c r="L152"/>
  <c r="I153"/>
  <c r="J153"/>
  <c r="K153"/>
  <c r="L153"/>
  <c r="I155"/>
  <c r="J155"/>
  <c r="K155"/>
  <c r="L155"/>
  <c r="I156"/>
  <c r="J156"/>
  <c r="K156"/>
  <c r="L156"/>
  <c r="I157"/>
  <c r="J157"/>
  <c r="K157"/>
  <c r="L157"/>
  <c r="I158"/>
  <c r="J158"/>
  <c r="K158"/>
  <c r="L158"/>
  <c r="I160"/>
  <c r="J160"/>
  <c r="K160"/>
  <c r="L160"/>
  <c r="I161"/>
  <c r="J161"/>
  <c r="K161"/>
  <c r="L161"/>
  <c r="I162"/>
  <c r="J162"/>
  <c r="K162"/>
  <c r="L162"/>
  <c r="I166"/>
  <c r="J166"/>
  <c r="K166"/>
  <c r="L166"/>
  <c r="I167"/>
  <c r="J167"/>
  <c r="K167"/>
  <c r="L167"/>
  <c r="I184"/>
  <c r="I183"/>
  <c r="I174"/>
  <c r="I173"/>
  <c r="I172"/>
  <c r="J184"/>
  <c r="J183"/>
  <c r="J174"/>
  <c r="J173"/>
  <c r="J172"/>
  <c r="K184"/>
  <c r="K183"/>
  <c r="K174"/>
  <c r="K173"/>
  <c r="K172"/>
  <c r="L184"/>
  <c r="L183"/>
  <c r="L174"/>
  <c r="L173"/>
  <c r="L172"/>
  <c r="I175"/>
  <c r="J175"/>
  <c r="K175"/>
  <c r="L175"/>
  <c r="I176"/>
  <c r="J176"/>
  <c r="K176"/>
  <c r="L176"/>
  <c r="I178"/>
  <c r="J178"/>
  <c r="K178"/>
  <c r="L178"/>
  <c r="I179"/>
  <c r="J179"/>
  <c r="K179"/>
  <c r="L179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4"/>
  <c r="J204"/>
  <c r="K204"/>
  <c r="L204"/>
  <c r="I205"/>
  <c r="J205"/>
  <c r="K205"/>
  <c r="L205"/>
  <c r="I206"/>
  <c r="J206"/>
  <c r="K206"/>
  <c r="L206"/>
  <c r="I209"/>
  <c r="J209"/>
  <c r="K209"/>
  <c r="L209"/>
  <c r="I210"/>
  <c r="J210"/>
  <c r="K210"/>
  <c r="L210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6"/>
  <c r="J226"/>
  <c r="K226"/>
  <c r="L226"/>
  <c r="I227"/>
  <c r="J227"/>
  <c r="K227"/>
  <c r="L227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7"/>
  <c r="J257"/>
  <c r="K257"/>
  <c r="L257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7"/>
  <c r="J287"/>
  <c r="K287"/>
  <c r="L287"/>
  <c r="I288"/>
  <c r="J288"/>
  <c r="K288"/>
  <c r="L288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6"/>
  <c r="J316"/>
  <c r="K316"/>
  <c r="L316"/>
  <c r="I317"/>
  <c r="J317"/>
  <c r="K317"/>
  <c r="L317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1"/>
  <c r="J341"/>
  <c r="K341"/>
  <c r="L341"/>
  <c r="I342"/>
  <c r="J342"/>
  <c r="K342"/>
  <c r="L342"/>
  <c r="I344"/>
  <c r="J344"/>
  <c r="K344"/>
  <c r="L344"/>
  <c r="I44" i="8"/>
  <c r="I43"/>
  <c r="I42"/>
  <c r="I41"/>
  <c r="I30"/>
  <c r="J30"/>
  <c r="K30"/>
  <c r="L30"/>
  <c r="I31"/>
  <c r="J31"/>
  <c r="K31"/>
  <c r="L31"/>
  <c r="I32"/>
  <c r="J32"/>
  <c r="K32"/>
  <c r="L32"/>
  <c r="I33"/>
  <c r="J33"/>
  <c r="K33"/>
  <c r="L33"/>
  <c r="I34"/>
  <c r="J34"/>
  <c r="K34"/>
  <c r="L34"/>
  <c r="I37"/>
  <c r="J37"/>
  <c r="K37"/>
  <c r="L37"/>
  <c r="I38"/>
  <c r="J38"/>
  <c r="K38"/>
  <c r="L38"/>
  <c r="I39"/>
  <c r="J39"/>
  <c r="K39"/>
  <c r="L39"/>
  <c r="J41"/>
  <c r="K41"/>
  <c r="L41"/>
  <c r="J42"/>
  <c r="K42"/>
  <c r="L42"/>
  <c r="J43"/>
  <c r="K43"/>
  <c r="L43"/>
  <c r="J44"/>
  <c r="K44"/>
  <c r="L44"/>
  <c r="I62"/>
  <c r="J62"/>
  <c r="K62"/>
  <c r="L62"/>
  <c r="I63"/>
  <c r="J63"/>
  <c r="K63"/>
  <c r="L63"/>
  <c r="I64"/>
  <c r="J64"/>
  <c r="K64"/>
  <c r="L64"/>
  <c r="I65"/>
  <c r="J65"/>
  <c r="K65"/>
  <c r="L65"/>
  <c r="I69"/>
  <c r="J69"/>
  <c r="K69"/>
  <c r="L69"/>
  <c r="I70"/>
  <c r="J70"/>
  <c r="K70"/>
  <c r="L70"/>
  <c r="I74"/>
  <c r="J74"/>
  <c r="K74"/>
  <c r="L74"/>
  <c r="I75"/>
  <c r="J75"/>
  <c r="K75"/>
  <c r="L75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7"/>
  <c r="J107"/>
  <c r="K107"/>
  <c r="L107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25"/>
  <c r="J125"/>
  <c r="K125"/>
  <c r="L125"/>
  <c r="I126"/>
  <c r="J126"/>
  <c r="K126"/>
  <c r="L126"/>
  <c r="I127"/>
  <c r="J127"/>
  <c r="K127"/>
  <c r="L127"/>
  <c r="I130"/>
  <c r="J130"/>
  <c r="K130"/>
  <c r="L130"/>
  <c r="I131"/>
  <c r="J131"/>
  <c r="K131"/>
  <c r="L131"/>
  <c r="I132"/>
  <c r="J132"/>
  <c r="K132"/>
  <c r="L132"/>
  <c r="I133"/>
  <c r="J133"/>
  <c r="K133"/>
  <c r="L133"/>
  <c r="I136"/>
  <c r="J136"/>
  <c r="K136"/>
  <c r="L136"/>
  <c r="I137"/>
  <c r="J137"/>
  <c r="K137"/>
  <c r="L137"/>
  <c r="I138"/>
  <c r="J138"/>
  <c r="K138"/>
  <c r="L138"/>
  <c r="I141"/>
  <c r="J141"/>
  <c r="K141"/>
  <c r="L141"/>
  <c r="I142"/>
  <c r="J142"/>
  <c r="K142"/>
  <c r="L142"/>
  <c r="I143"/>
  <c r="J143"/>
  <c r="K143"/>
  <c r="L143"/>
  <c r="I146"/>
  <c r="J146"/>
  <c r="K146"/>
  <c r="L146"/>
  <c r="I147"/>
  <c r="J147"/>
  <c r="K147"/>
  <c r="L147"/>
  <c r="I148"/>
  <c r="J148"/>
  <c r="K148"/>
  <c r="L148"/>
  <c r="I149"/>
  <c r="J149"/>
  <c r="K149"/>
  <c r="L149"/>
  <c r="I152"/>
  <c r="J152"/>
  <c r="K152"/>
  <c r="L152"/>
  <c r="I153"/>
  <c r="J153"/>
  <c r="K153"/>
  <c r="L153"/>
  <c r="I155"/>
  <c r="J155"/>
  <c r="K155"/>
  <c r="L155"/>
  <c r="I156"/>
  <c r="J156"/>
  <c r="K156"/>
  <c r="L156"/>
  <c r="I157"/>
  <c r="J157"/>
  <c r="K157"/>
  <c r="L157"/>
  <c r="I158"/>
  <c r="J158"/>
  <c r="K158"/>
  <c r="L158"/>
  <c r="I160"/>
  <c r="J160"/>
  <c r="K160"/>
  <c r="L160"/>
  <c r="I161"/>
  <c r="J161"/>
  <c r="K161"/>
  <c r="L161"/>
  <c r="I162"/>
  <c r="J162"/>
  <c r="K162"/>
  <c r="L162"/>
  <c r="I166"/>
  <c r="J166"/>
  <c r="K166"/>
  <c r="L166"/>
  <c r="I167"/>
  <c r="J167"/>
  <c r="K167"/>
  <c r="L167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4"/>
  <c r="J204"/>
  <c r="K204"/>
  <c r="L204"/>
  <c r="I205"/>
  <c r="J205"/>
  <c r="K205"/>
  <c r="L205"/>
  <c r="I206"/>
  <c r="J206"/>
  <c r="K206"/>
  <c r="L206"/>
  <c r="I209"/>
  <c r="J209"/>
  <c r="K209"/>
  <c r="L209"/>
  <c r="I210"/>
  <c r="J210"/>
  <c r="K210"/>
  <c r="L210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6"/>
  <c r="J226"/>
  <c r="K226"/>
  <c r="L226"/>
  <c r="I227"/>
  <c r="J227"/>
  <c r="K227"/>
  <c r="L227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7"/>
  <c r="J257"/>
  <c r="K257"/>
  <c r="L257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7"/>
  <c r="J287"/>
  <c r="K287"/>
  <c r="L287"/>
  <c r="I288"/>
  <c r="J288"/>
  <c r="K288"/>
  <c r="L288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6"/>
  <c r="J316"/>
  <c r="K316"/>
  <c r="L316"/>
  <c r="I317"/>
  <c r="J317"/>
  <c r="K317"/>
  <c r="L317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1"/>
  <c r="J341"/>
  <c r="K341"/>
  <c r="L341"/>
  <c r="I342"/>
  <c r="J342"/>
  <c r="K342"/>
  <c r="L342"/>
  <c r="I344"/>
  <c r="J344"/>
  <c r="K344"/>
  <c r="L344"/>
  <c r="I34" i="7"/>
  <c r="I33"/>
  <c r="I32"/>
  <c r="I39"/>
  <c r="I38"/>
  <c r="I37"/>
  <c r="I31"/>
  <c r="I30"/>
  <c r="J34"/>
  <c r="J33"/>
  <c r="J32"/>
  <c r="J39"/>
  <c r="J38"/>
  <c r="J37"/>
  <c r="J31"/>
  <c r="J30"/>
  <c r="K34"/>
  <c r="K33"/>
  <c r="K32"/>
  <c r="K39"/>
  <c r="K38"/>
  <c r="K37"/>
  <c r="K31"/>
  <c r="K30"/>
  <c r="L34"/>
  <c r="L33"/>
  <c r="L32"/>
  <c r="L39"/>
  <c r="L38"/>
  <c r="L37"/>
  <c r="L31"/>
  <c r="L30"/>
  <c r="I41"/>
  <c r="J41"/>
  <c r="K41"/>
  <c r="L41"/>
  <c r="I42"/>
  <c r="J42"/>
  <c r="K42"/>
  <c r="L42"/>
  <c r="I43"/>
  <c r="J43"/>
  <c r="K43"/>
  <c r="L43"/>
  <c r="I44"/>
  <c r="J44"/>
  <c r="K44"/>
  <c r="L44"/>
  <c r="I62"/>
  <c r="J62"/>
  <c r="K62"/>
  <c r="L62"/>
  <c r="I63"/>
  <c r="J63"/>
  <c r="K63"/>
  <c r="L63"/>
  <c r="I64"/>
  <c r="J64"/>
  <c r="K64"/>
  <c r="L64"/>
  <c r="I65"/>
  <c r="J65"/>
  <c r="K65"/>
  <c r="L65"/>
  <c r="I69"/>
  <c r="J69"/>
  <c r="K69"/>
  <c r="L69"/>
  <c r="I70"/>
  <c r="J70"/>
  <c r="K70"/>
  <c r="L70"/>
  <c r="I74"/>
  <c r="J74"/>
  <c r="K74"/>
  <c r="L74"/>
  <c r="I75"/>
  <c r="J75"/>
  <c r="K75"/>
  <c r="L75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7"/>
  <c r="J107"/>
  <c r="K107"/>
  <c r="L107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25"/>
  <c r="J125"/>
  <c r="K125"/>
  <c r="L125"/>
  <c r="I126"/>
  <c r="J126"/>
  <c r="K126"/>
  <c r="L126"/>
  <c r="I127"/>
  <c r="J127"/>
  <c r="K127"/>
  <c r="L127"/>
  <c r="I130"/>
  <c r="J130"/>
  <c r="K130"/>
  <c r="L130"/>
  <c r="I131"/>
  <c r="J131"/>
  <c r="K131"/>
  <c r="L131"/>
  <c r="I132"/>
  <c r="J132"/>
  <c r="K132"/>
  <c r="L132"/>
  <c r="I133"/>
  <c r="J133"/>
  <c r="K133"/>
  <c r="L133"/>
  <c r="I136"/>
  <c r="J136"/>
  <c r="K136"/>
  <c r="L136"/>
  <c r="I137"/>
  <c r="J137"/>
  <c r="K137"/>
  <c r="L137"/>
  <c r="I138"/>
  <c r="J138"/>
  <c r="K138"/>
  <c r="L138"/>
  <c r="I141"/>
  <c r="J141"/>
  <c r="K141"/>
  <c r="L141"/>
  <c r="I142"/>
  <c r="J142"/>
  <c r="K142"/>
  <c r="L142"/>
  <c r="I143"/>
  <c r="J143"/>
  <c r="K143"/>
  <c r="L143"/>
  <c r="I146"/>
  <c r="J146"/>
  <c r="K146"/>
  <c r="L146"/>
  <c r="I147"/>
  <c r="J147"/>
  <c r="K147"/>
  <c r="L147"/>
  <c r="I148"/>
  <c r="J148"/>
  <c r="K148"/>
  <c r="L148"/>
  <c r="I149"/>
  <c r="J149"/>
  <c r="K149"/>
  <c r="L149"/>
  <c r="I152"/>
  <c r="J152"/>
  <c r="K152"/>
  <c r="L152"/>
  <c r="I153"/>
  <c r="J153"/>
  <c r="K153"/>
  <c r="L153"/>
  <c r="I155"/>
  <c r="J155"/>
  <c r="K155"/>
  <c r="L155"/>
  <c r="I156"/>
  <c r="J156"/>
  <c r="K156"/>
  <c r="L156"/>
  <c r="I157"/>
  <c r="J157"/>
  <c r="K157"/>
  <c r="L157"/>
  <c r="I158"/>
  <c r="J158"/>
  <c r="K158"/>
  <c r="L158"/>
  <c r="I160"/>
  <c r="J160"/>
  <c r="K160"/>
  <c r="L160"/>
  <c r="I161"/>
  <c r="J161"/>
  <c r="K161"/>
  <c r="L161"/>
  <c r="I162"/>
  <c r="J162"/>
  <c r="K162"/>
  <c r="L162"/>
  <c r="I166"/>
  <c r="J166"/>
  <c r="K166"/>
  <c r="L166"/>
  <c r="I167"/>
  <c r="J167"/>
  <c r="K167"/>
  <c r="L167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4"/>
  <c r="J204"/>
  <c r="K204"/>
  <c r="L204"/>
  <c r="I205"/>
  <c r="J205"/>
  <c r="K205"/>
  <c r="L205"/>
  <c r="I206"/>
  <c r="J206"/>
  <c r="K206"/>
  <c r="L206"/>
  <c r="I209"/>
  <c r="J209"/>
  <c r="K209"/>
  <c r="L209"/>
  <c r="I210"/>
  <c r="J210"/>
  <c r="K210"/>
  <c r="L210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6"/>
  <c r="J226"/>
  <c r="K226"/>
  <c r="L226"/>
  <c r="I227"/>
  <c r="J227"/>
  <c r="K227"/>
  <c r="L227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7"/>
  <c r="J257"/>
  <c r="K257"/>
  <c r="L257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7"/>
  <c r="J287"/>
  <c r="K287"/>
  <c r="L287"/>
  <c r="I288"/>
  <c r="J288"/>
  <c r="K288"/>
  <c r="L288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6"/>
  <c r="J316"/>
  <c r="K316"/>
  <c r="L316"/>
  <c r="I317"/>
  <c r="J317"/>
  <c r="K317"/>
  <c r="L317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1"/>
  <c r="J341"/>
  <c r="K341"/>
  <c r="L341"/>
  <c r="I342"/>
  <c r="J342"/>
  <c r="K342"/>
  <c r="L342"/>
  <c r="I344"/>
  <c r="J344"/>
  <c r="K344"/>
  <c r="L344"/>
  <c r="I34" i="6"/>
  <c r="I33"/>
  <c r="I32"/>
  <c r="I39"/>
  <c r="I38"/>
  <c r="I37"/>
  <c r="I31"/>
  <c r="I30"/>
  <c r="J34"/>
  <c r="J33"/>
  <c r="J32"/>
  <c r="J39"/>
  <c r="J38"/>
  <c r="J37"/>
  <c r="J31"/>
  <c r="J30"/>
  <c r="K34"/>
  <c r="K33"/>
  <c r="K32"/>
  <c r="K39"/>
  <c r="K38"/>
  <c r="K37"/>
  <c r="K31"/>
  <c r="K30"/>
  <c r="L34"/>
  <c r="L33"/>
  <c r="L32"/>
  <c r="L39"/>
  <c r="L38"/>
  <c r="L37"/>
  <c r="L31"/>
  <c r="L30"/>
  <c r="I41"/>
  <c r="J41"/>
  <c r="K41"/>
  <c r="L41"/>
  <c r="I42"/>
  <c r="J42"/>
  <c r="K42"/>
  <c r="L42"/>
  <c r="I43"/>
  <c r="J43"/>
  <c r="K43"/>
  <c r="L43"/>
  <c r="I44"/>
  <c r="J44"/>
  <c r="K44"/>
  <c r="L44"/>
  <c r="I62"/>
  <c r="J62"/>
  <c r="K62"/>
  <c r="L62"/>
  <c r="I63"/>
  <c r="J63"/>
  <c r="K63"/>
  <c r="L63"/>
  <c r="I64"/>
  <c r="J64"/>
  <c r="K64"/>
  <c r="L64"/>
  <c r="I65"/>
  <c r="J65"/>
  <c r="K65"/>
  <c r="L65"/>
  <c r="I69"/>
  <c r="J69"/>
  <c r="K69"/>
  <c r="L69"/>
  <c r="I70"/>
  <c r="J70"/>
  <c r="K70"/>
  <c r="L70"/>
  <c r="I74"/>
  <c r="J74"/>
  <c r="K74"/>
  <c r="L74"/>
  <c r="I75"/>
  <c r="J75"/>
  <c r="K75"/>
  <c r="L75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7"/>
  <c r="J107"/>
  <c r="K107"/>
  <c r="L107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25"/>
  <c r="J125"/>
  <c r="K125"/>
  <c r="L125"/>
  <c r="I126"/>
  <c r="J126"/>
  <c r="K126"/>
  <c r="L126"/>
  <c r="I127"/>
  <c r="J127"/>
  <c r="K127"/>
  <c r="L127"/>
  <c r="I130"/>
  <c r="J130"/>
  <c r="K130"/>
  <c r="L130"/>
  <c r="I131"/>
  <c r="J131"/>
  <c r="K131"/>
  <c r="L131"/>
  <c r="I132"/>
  <c r="J132"/>
  <c r="K132"/>
  <c r="L132"/>
  <c r="I133"/>
  <c r="J133"/>
  <c r="K133"/>
  <c r="L133"/>
  <c r="I136"/>
  <c r="J136"/>
  <c r="K136"/>
  <c r="L136"/>
  <c r="I137"/>
  <c r="J137"/>
  <c r="K137"/>
  <c r="L137"/>
  <c r="I138"/>
  <c r="J138"/>
  <c r="K138"/>
  <c r="L138"/>
  <c r="I141"/>
  <c r="J141"/>
  <c r="K141"/>
  <c r="L141"/>
  <c r="I142"/>
  <c r="J142"/>
  <c r="K142"/>
  <c r="L142"/>
  <c r="I143"/>
  <c r="J143"/>
  <c r="K143"/>
  <c r="L143"/>
  <c r="I146"/>
  <c r="J146"/>
  <c r="K146"/>
  <c r="L146"/>
  <c r="I147"/>
  <c r="J147"/>
  <c r="K147"/>
  <c r="L147"/>
  <c r="I148"/>
  <c r="J148"/>
  <c r="K148"/>
  <c r="L148"/>
  <c r="I149"/>
  <c r="J149"/>
  <c r="K149"/>
  <c r="L149"/>
  <c r="I152"/>
  <c r="J152"/>
  <c r="K152"/>
  <c r="L152"/>
  <c r="I153"/>
  <c r="J153"/>
  <c r="K153"/>
  <c r="L153"/>
  <c r="I155"/>
  <c r="J155"/>
  <c r="K155"/>
  <c r="L155"/>
  <c r="I156"/>
  <c r="J156"/>
  <c r="K156"/>
  <c r="L156"/>
  <c r="I157"/>
  <c r="J157"/>
  <c r="K157"/>
  <c r="L157"/>
  <c r="I158"/>
  <c r="J158"/>
  <c r="K158"/>
  <c r="L158"/>
  <c r="I160"/>
  <c r="J160"/>
  <c r="K160"/>
  <c r="L160"/>
  <c r="I161"/>
  <c r="J161"/>
  <c r="K161"/>
  <c r="L161"/>
  <c r="I162"/>
  <c r="J162"/>
  <c r="K162"/>
  <c r="L162"/>
  <c r="I166"/>
  <c r="J166"/>
  <c r="K166"/>
  <c r="L166"/>
  <c r="I167"/>
  <c r="J167"/>
  <c r="K167"/>
  <c r="L167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4"/>
  <c r="J204"/>
  <c r="K204"/>
  <c r="L204"/>
  <c r="I205"/>
  <c r="J205"/>
  <c r="K205"/>
  <c r="L205"/>
  <c r="I206"/>
  <c r="J206"/>
  <c r="K206"/>
  <c r="L206"/>
  <c r="I209"/>
  <c r="J209"/>
  <c r="K209"/>
  <c r="L209"/>
  <c r="I210"/>
  <c r="J210"/>
  <c r="K210"/>
  <c r="L210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6"/>
  <c r="J226"/>
  <c r="K226"/>
  <c r="L226"/>
  <c r="I227"/>
  <c r="J227"/>
  <c r="K227"/>
  <c r="L227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7"/>
  <c r="J257"/>
  <c r="K257"/>
  <c r="L257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7"/>
  <c r="J287"/>
  <c r="K287"/>
  <c r="L287"/>
  <c r="I288"/>
  <c r="J288"/>
  <c r="K288"/>
  <c r="L288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6"/>
  <c r="J316"/>
  <c r="K316"/>
  <c r="L316"/>
  <c r="I317"/>
  <c r="J317"/>
  <c r="K317"/>
  <c r="L317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1"/>
  <c r="J341"/>
  <c r="K341"/>
  <c r="L341"/>
  <c r="I342"/>
  <c r="J342"/>
  <c r="K342"/>
  <c r="L342"/>
  <c r="I344"/>
  <c r="J344"/>
  <c r="K344"/>
  <c r="L344"/>
  <c r="I34" i="5"/>
  <c r="I33"/>
  <c r="I32"/>
  <c r="I39"/>
  <c r="I38"/>
  <c r="I37"/>
  <c r="I31"/>
  <c r="I30"/>
  <c r="J34"/>
  <c r="J33"/>
  <c r="J32"/>
  <c r="J39"/>
  <c r="J38"/>
  <c r="J37"/>
  <c r="J31"/>
  <c r="J30"/>
  <c r="K34"/>
  <c r="K33"/>
  <c r="K32"/>
  <c r="K39"/>
  <c r="K38"/>
  <c r="K37"/>
  <c r="K31"/>
  <c r="K30"/>
  <c r="L34"/>
  <c r="L33"/>
  <c r="L32"/>
  <c r="L39"/>
  <c r="L38"/>
  <c r="L37"/>
  <c r="L31"/>
  <c r="L30"/>
  <c r="I41"/>
  <c r="J41"/>
  <c r="K41"/>
  <c r="L41"/>
  <c r="I42"/>
  <c r="J42"/>
  <c r="K42"/>
  <c r="L42"/>
  <c r="I43"/>
  <c r="J43"/>
  <c r="K43"/>
  <c r="L43"/>
  <c r="I44"/>
  <c r="J44"/>
  <c r="K44"/>
  <c r="L44"/>
  <c r="I62"/>
  <c r="J62"/>
  <c r="K62"/>
  <c r="L62"/>
  <c r="I63"/>
  <c r="J63"/>
  <c r="K63"/>
  <c r="L63"/>
  <c r="I64"/>
  <c r="J64"/>
  <c r="K64"/>
  <c r="L64"/>
  <c r="I65"/>
  <c r="J65"/>
  <c r="K65"/>
  <c r="L65"/>
  <c r="I69"/>
  <c r="J69"/>
  <c r="K69"/>
  <c r="L69"/>
  <c r="I70"/>
  <c r="J70"/>
  <c r="K70"/>
  <c r="L70"/>
  <c r="I74"/>
  <c r="J74"/>
  <c r="K74"/>
  <c r="L74"/>
  <c r="I75"/>
  <c r="J75"/>
  <c r="K75"/>
  <c r="L75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7"/>
  <c r="J107"/>
  <c r="K107"/>
  <c r="L107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25"/>
  <c r="J125"/>
  <c r="K125"/>
  <c r="L125"/>
  <c r="I126"/>
  <c r="J126"/>
  <c r="K126"/>
  <c r="L126"/>
  <c r="I127"/>
  <c r="J127"/>
  <c r="K127"/>
  <c r="L127"/>
  <c r="I130"/>
  <c r="J130"/>
  <c r="K130"/>
  <c r="L130"/>
  <c r="I131"/>
  <c r="J131"/>
  <c r="K131"/>
  <c r="L131"/>
  <c r="I132"/>
  <c r="J132"/>
  <c r="K132"/>
  <c r="L132"/>
  <c r="I133"/>
  <c r="J133"/>
  <c r="K133"/>
  <c r="L133"/>
  <c r="I136"/>
  <c r="J136"/>
  <c r="K136"/>
  <c r="L136"/>
  <c r="I137"/>
  <c r="J137"/>
  <c r="K137"/>
  <c r="L137"/>
  <c r="I138"/>
  <c r="J138"/>
  <c r="K138"/>
  <c r="L138"/>
  <c r="I141"/>
  <c r="J141"/>
  <c r="K141"/>
  <c r="L141"/>
  <c r="I142"/>
  <c r="J142"/>
  <c r="K142"/>
  <c r="L142"/>
  <c r="I143"/>
  <c r="J143"/>
  <c r="K143"/>
  <c r="L143"/>
  <c r="I146"/>
  <c r="J146"/>
  <c r="K146"/>
  <c r="L146"/>
  <c r="I147"/>
  <c r="J147"/>
  <c r="K147"/>
  <c r="L147"/>
  <c r="I148"/>
  <c r="J148"/>
  <c r="K148"/>
  <c r="L148"/>
  <c r="I149"/>
  <c r="J149"/>
  <c r="K149"/>
  <c r="L149"/>
  <c r="I152"/>
  <c r="J152"/>
  <c r="K152"/>
  <c r="L152"/>
  <c r="I153"/>
  <c r="J153"/>
  <c r="K153"/>
  <c r="L153"/>
  <c r="I155"/>
  <c r="J155"/>
  <c r="K155"/>
  <c r="L155"/>
  <c r="I156"/>
  <c r="J156"/>
  <c r="K156"/>
  <c r="L156"/>
  <c r="I157"/>
  <c r="J157"/>
  <c r="K157"/>
  <c r="L157"/>
  <c r="I158"/>
  <c r="J158"/>
  <c r="K158"/>
  <c r="L158"/>
  <c r="I160"/>
  <c r="J160"/>
  <c r="K160"/>
  <c r="L160"/>
  <c r="I161"/>
  <c r="J161"/>
  <c r="K161"/>
  <c r="L161"/>
  <c r="I162"/>
  <c r="J162"/>
  <c r="K162"/>
  <c r="L162"/>
  <c r="I166"/>
  <c r="J166"/>
  <c r="K166"/>
  <c r="L166"/>
  <c r="I167"/>
  <c r="J167"/>
  <c r="K167"/>
  <c r="L167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4"/>
  <c r="J204"/>
  <c r="K204"/>
  <c r="L204"/>
  <c r="I205"/>
  <c r="J205"/>
  <c r="K205"/>
  <c r="L205"/>
  <c r="I206"/>
  <c r="J206"/>
  <c r="K206"/>
  <c r="L206"/>
  <c r="I209"/>
  <c r="J209"/>
  <c r="K209"/>
  <c r="L209"/>
  <c r="I210"/>
  <c r="J210"/>
  <c r="K210"/>
  <c r="L210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6"/>
  <c r="J226"/>
  <c r="K226"/>
  <c r="L226"/>
  <c r="I227"/>
  <c r="J227"/>
  <c r="K227"/>
  <c r="L227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7"/>
  <c r="J257"/>
  <c r="K257"/>
  <c r="L257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7"/>
  <c r="J287"/>
  <c r="K287"/>
  <c r="L287"/>
  <c r="I288"/>
  <c r="J288"/>
  <c r="K288"/>
  <c r="L288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6"/>
  <c r="J316"/>
  <c r="K316"/>
  <c r="L316"/>
  <c r="I317"/>
  <c r="J317"/>
  <c r="K317"/>
  <c r="L317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1"/>
  <c r="J341"/>
  <c r="K341"/>
  <c r="L341"/>
  <c r="I342"/>
  <c r="J342"/>
  <c r="K342"/>
  <c r="L342"/>
  <c r="I344"/>
  <c r="J344"/>
  <c r="K344"/>
  <c r="L344"/>
  <c r="I138" i="4"/>
  <c r="I137"/>
  <c r="I136"/>
  <c r="I130"/>
  <c r="I30"/>
  <c r="J138"/>
  <c r="J137"/>
  <c r="J136"/>
  <c r="J130"/>
  <c r="J30"/>
  <c r="K138"/>
  <c r="K137"/>
  <c r="K136"/>
  <c r="K130"/>
  <c r="K30"/>
  <c r="L138"/>
  <c r="L137"/>
  <c r="L136"/>
  <c r="L130"/>
  <c r="L30"/>
  <c r="I31"/>
  <c r="J31"/>
  <c r="K31"/>
  <c r="L31"/>
  <c r="I32"/>
  <c r="J32"/>
  <c r="K32"/>
  <c r="L32"/>
  <c r="I33"/>
  <c r="J33"/>
  <c r="K33"/>
  <c r="L33"/>
  <c r="I34"/>
  <c r="J34"/>
  <c r="K34"/>
  <c r="L34"/>
  <c r="I37"/>
  <c r="J37"/>
  <c r="K37"/>
  <c r="L37"/>
  <c r="I38"/>
  <c r="J38"/>
  <c r="K38"/>
  <c r="L38"/>
  <c r="I39"/>
  <c r="J39"/>
  <c r="K39"/>
  <c r="L39"/>
  <c r="I41"/>
  <c r="J41"/>
  <c r="K41"/>
  <c r="L41"/>
  <c r="I42"/>
  <c r="J42"/>
  <c r="K42"/>
  <c r="L42"/>
  <c r="I43"/>
  <c r="J43"/>
  <c r="K43"/>
  <c r="L43"/>
  <c r="I44"/>
  <c r="J44"/>
  <c r="K44"/>
  <c r="L44"/>
  <c r="I62"/>
  <c r="J62"/>
  <c r="K62"/>
  <c r="L62"/>
  <c r="I63"/>
  <c r="J63"/>
  <c r="K63"/>
  <c r="L63"/>
  <c r="I64"/>
  <c r="J64"/>
  <c r="K64"/>
  <c r="L64"/>
  <c r="I65"/>
  <c r="J65"/>
  <c r="K65"/>
  <c r="L65"/>
  <c r="I69"/>
  <c r="J69"/>
  <c r="K69"/>
  <c r="L69"/>
  <c r="I70"/>
  <c r="J70"/>
  <c r="K70"/>
  <c r="L70"/>
  <c r="I74"/>
  <c r="J74"/>
  <c r="K74"/>
  <c r="L74"/>
  <c r="I75"/>
  <c r="J75"/>
  <c r="K75"/>
  <c r="L75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7"/>
  <c r="J107"/>
  <c r="K107"/>
  <c r="L107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25"/>
  <c r="J125"/>
  <c r="K125"/>
  <c r="L125"/>
  <c r="I126"/>
  <c r="J126"/>
  <c r="K126"/>
  <c r="L126"/>
  <c r="I127"/>
  <c r="J127"/>
  <c r="K127"/>
  <c r="L127"/>
  <c r="I131"/>
  <c r="J131"/>
  <c r="K131"/>
  <c r="L131"/>
  <c r="I132"/>
  <c r="J132"/>
  <c r="K132"/>
  <c r="L132"/>
  <c r="I133"/>
  <c r="J133"/>
  <c r="K133"/>
  <c r="L133"/>
  <c r="I141"/>
  <c r="J141"/>
  <c r="K141"/>
  <c r="L141"/>
  <c r="I142"/>
  <c r="J142"/>
  <c r="K142"/>
  <c r="L142"/>
  <c r="I143"/>
  <c r="J143"/>
  <c r="K143"/>
  <c r="L143"/>
  <c r="I146"/>
  <c r="J146"/>
  <c r="K146"/>
  <c r="L146"/>
  <c r="I147"/>
  <c r="J147"/>
  <c r="K147"/>
  <c r="L147"/>
  <c r="I148"/>
  <c r="J148"/>
  <c r="K148"/>
  <c r="L148"/>
  <c r="I149"/>
  <c r="J149"/>
  <c r="K149"/>
  <c r="L149"/>
  <c r="I152"/>
  <c r="J152"/>
  <c r="K152"/>
  <c r="L152"/>
  <c r="I153"/>
  <c r="J153"/>
  <c r="K153"/>
  <c r="L153"/>
  <c r="I155"/>
  <c r="J155"/>
  <c r="K155"/>
  <c r="L155"/>
  <c r="I156"/>
  <c r="J156"/>
  <c r="K156"/>
  <c r="L156"/>
  <c r="I157"/>
  <c r="J157"/>
  <c r="K157"/>
  <c r="L157"/>
  <c r="I158"/>
  <c r="J158"/>
  <c r="K158"/>
  <c r="L158"/>
  <c r="I160"/>
  <c r="J160"/>
  <c r="K160"/>
  <c r="L160"/>
  <c r="I161"/>
  <c r="J161"/>
  <c r="K161"/>
  <c r="L161"/>
  <c r="I162"/>
  <c r="J162"/>
  <c r="K162"/>
  <c r="L162"/>
  <c r="I166"/>
  <c r="J166"/>
  <c r="K166"/>
  <c r="L166"/>
  <c r="I167"/>
  <c r="J167"/>
  <c r="K167"/>
  <c r="L167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4"/>
  <c r="J204"/>
  <c r="K204"/>
  <c r="L204"/>
  <c r="I205"/>
  <c r="J205"/>
  <c r="K205"/>
  <c r="L205"/>
  <c r="I206"/>
  <c r="J206"/>
  <c r="K206"/>
  <c r="L206"/>
  <c r="I209"/>
  <c r="J209"/>
  <c r="K209"/>
  <c r="L209"/>
  <c r="I210"/>
  <c r="J210"/>
  <c r="K210"/>
  <c r="L210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6"/>
  <c r="J226"/>
  <c r="K226"/>
  <c r="L226"/>
  <c r="I227"/>
  <c r="J227"/>
  <c r="K227"/>
  <c r="L227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7"/>
  <c r="J257"/>
  <c r="K257"/>
  <c r="L257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7"/>
  <c r="J287"/>
  <c r="K287"/>
  <c r="L287"/>
  <c r="I288"/>
  <c r="J288"/>
  <c r="K288"/>
  <c r="L288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6"/>
  <c r="J316"/>
  <c r="K316"/>
  <c r="L316"/>
  <c r="I317"/>
  <c r="J317"/>
  <c r="K317"/>
  <c r="L317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1"/>
  <c r="J341"/>
  <c r="K341"/>
  <c r="L341"/>
  <c r="I342"/>
  <c r="J342"/>
  <c r="K342"/>
  <c r="L342"/>
  <c r="I344"/>
  <c r="J344"/>
  <c r="K344"/>
  <c r="L344"/>
  <c r="I34" i="3"/>
  <c r="I33"/>
  <c r="I32"/>
  <c r="J34"/>
  <c r="J33"/>
  <c r="J32"/>
  <c r="K34"/>
  <c r="K33"/>
  <c r="K32"/>
  <c r="L34"/>
  <c r="L33"/>
  <c r="L32"/>
  <c r="L39"/>
  <c r="L38"/>
  <c r="L37"/>
  <c r="L31"/>
  <c r="I39"/>
  <c r="I38"/>
  <c r="I37"/>
  <c r="J39"/>
  <c r="J38"/>
  <c r="J37"/>
  <c r="K39"/>
  <c r="K38"/>
  <c r="K37"/>
  <c r="J44"/>
  <c r="J43"/>
  <c r="J42"/>
  <c r="J41"/>
  <c r="I44"/>
  <c r="I43"/>
  <c r="I42"/>
  <c r="I41"/>
  <c r="K44"/>
  <c r="K43"/>
  <c r="K42"/>
  <c r="K41"/>
  <c r="L44"/>
  <c r="L43"/>
  <c r="L42"/>
  <c r="L41"/>
  <c r="I65"/>
  <c r="I64"/>
  <c r="J65"/>
  <c r="J64"/>
  <c r="K65"/>
  <c r="K64"/>
  <c r="L65"/>
  <c r="L64"/>
  <c r="I69"/>
  <c r="I70"/>
  <c r="J70"/>
  <c r="J69"/>
  <c r="K70"/>
  <c r="K69"/>
  <c r="L70"/>
  <c r="L69"/>
  <c r="I75"/>
  <c r="I74"/>
  <c r="J75"/>
  <c r="J74"/>
  <c r="K75"/>
  <c r="K74"/>
  <c r="L75"/>
  <c r="L74"/>
  <c r="J79"/>
  <c r="I81"/>
  <c r="I80"/>
  <c r="I79"/>
  <c r="J81"/>
  <c r="J80"/>
  <c r="K81"/>
  <c r="K80"/>
  <c r="K79"/>
  <c r="L81"/>
  <c r="L80"/>
  <c r="L79"/>
  <c r="I85"/>
  <c r="I84"/>
  <c r="I83"/>
  <c r="I86"/>
  <c r="J86"/>
  <c r="J85"/>
  <c r="J84"/>
  <c r="J83"/>
  <c r="K86"/>
  <c r="K85"/>
  <c r="K84"/>
  <c r="K83"/>
  <c r="L86"/>
  <c r="L85"/>
  <c r="L84"/>
  <c r="L83"/>
  <c r="I94"/>
  <c r="I93"/>
  <c r="I92"/>
  <c r="J94"/>
  <c r="J93"/>
  <c r="J92"/>
  <c r="K94"/>
  <c r="K93"/>
  <c r="K92"/>
  <c r="L94"/>
  <c r="L93"/>
  <c r="L92"/>
  <c r="I99"/>
  <c r="I98"/>
  <c r="I97"/>
  <c r="J99"/>
  <c r="J98"/>
  <c r="J97"/>
  <c r="K99"/>
  <c r="K98"/>
  <c r="K97"/>
  <c r="L99"/>
  <c r="L98"/>
  <c r="L97"/>
  <c r="I104"/>
  <c r="I103"/>
  <c r="I102"/>
  <c r="J104"/>
  <c r="J103"/>
  <c r="J102"/>
  <c r="K104"/>
  <c r="K103"/>
  <c r="K102"/>
  <c r="L104"/>
  <c r="L103"/>
  <c r="L102"/>
  <c r="J108"/>
  <c r="I110"/>
  <c r="I109"/>
  <c r="I108"/>
  <c r="J110"/>
  <c r="J109"/>
  <c r="K110"/>
  <c r="K109"/>
  <c r="K108"/>
  <c r="L110"/>
  <c r="L109"/>
  <c r="L108"/>
  <c r="I114"/>
  <c r="I113"/>
  <c r="I115"/>
  <c r="J115"/>
  <c r="J114"/>
  <c r="J113"/>
  <c r="K115"/>
  <c r="K114"/>
  <c r="K113"/>
  <c r="L115"/>
  <c r="L114"/>
  <c r="L113"/>
  <c r="J118"/>
  <c r="J117"/>
  <c r="I119"/>
  <c r="I118"/>
  <c r="I117"/>
  <c r="I107"/>
  <c r="J119"/>
  <c r="K119"/>
  <c r="K118"/>
  <c r="K117"/>
  <c r="L119"/>
  <c r="L118"/>
  <c r="L117"/>
  <c r="J122"/>
  <c r="J121"/>
  <c r="I123"/>
  <c r="I122"/>
  <c r="I121"/>
  <c r="J123"/>
  <c r="K123"/>
  <c r="K122"/>
  <c r="K121"/>
  <c r="L123"/>
  <c r="L122"/>
  <c r="L121"/>
  <c r="J126"/>
  <c r="J125"/>
  <c r="I127"/>
  <c r="I126"/>
  <c r="I125"/>
  <c r="J127"/>
  <c r="K127"/>
  <c r="K126"/>
  <c r="K125"/>
  <c r="L127"/>
  <c r="L126"/>
  <c r="L125"/>
  <c r="I133"/>
  <c r="I132"/>
  <c r="I131"/>
  <c r="I130"/>
  <c r="J133"/>
  <c r="J132"/>
  <c r="J131"/>
  <c r="K133"/>
  <c r="K132"/>
  <c r="K131"/>
  <c r="L133"/>
  <c r="L132"/>
  <c r="L131"/>
  <c r="I138"/>
  <c r="I137"/>
  <c r="I136"/>
  <c r="J138"/>
  <c r="J137"/>
  <c r="J136"/>
  <c r="K138"/>
  <c r="K137"/>
  <c r="K136"/>
  <c r="L138"/>
  <c r="L137"/>
  <c r="L136"/>
  <c r="I143"/>
  <c r="I142"/>
  <c r="I141"/>
  <c r="J143"/>
  <c r="J142"/>
  <c r="J141"/>
  <c r="K143"/>
  <c r="K142"/>
  <c r="K141"/>
  <c r="L143"/>
  <c r="L142"/>
  <c r="L141"/>
  <c r="J148"/>
  <c r="J147"/>
  <c r="J146"/>
  <c r="I149"/>
  <c r="I148"/>
  <c r="J149"/>
  <c r="K149"/>
  <c r="K148"/>
  <c r="K147"/>
  <c r="K146"/>
  <c r="L149"/>
  <c r="L148"/>
  <c r="I153"/>
  <c r="I152"/>
  <c r="J153"/>
  <c r="J152"/>
  <c r="K153"/>
  <c r="K152"/>
  <c r="L153"/>
  <c r="L152"/>
  <c r="I158"/>
  <c r="I157"/>
  <c r="I156"/>
  <c r="J158"/>
  <c r="J157"/>
  <c r="J156"/>
  <c r="K158"/>
  <c r="K157"/>
  <c r="K156"/>
  <c r="L158"/>
  <c r="L157"/>
  <c r="L156"/>
  <c r="I161"/>
  <c r="I160"/>
  <c r="J160"/>
  <c r="I162"/>
  <c r="J162"/>
  <c r="J161"/>
  <c r="K162"/>
  <c r="K161"/>
  <c r="K160"/>
  <c r="L162"/>
  <c r="L161"/>
  <c r="L160"/>
  <c r="I167"/>
  <c r="I166"/>
  <c r="J167"/>
  <c r="J166"/>
  <c r="K167"/>
  <c r="K166"/>
  <c r="L167"/>
  <c r="L166"/>
  <c r="I176"/>
  <c r="I175"/>
  <c r="J176"/>
  <c r="J175"/>
  <c r="K176"/>
  <c r="K175"/>
  <c r="L176"/>
  <c r="L175"/>
  <c r="I178"/>
  <c r="J178"/>
  <c r="I179"/>
  <c r="J179"/>
  <c r="K179"/>
  <c r="K178"/>
  <c r="L179"/>
  <c r="L178"/>
  <c r="I184"/>
  <c r="I183"/>
  <c r="J184"/>
  <c r="J183"/>
  <c r="K184"/>
  <c r="K183"/>
  <c r="K174"/>
  <c r="L184"/>
  <c r="L183"/>
  <c r="I188"/>
  <c r="J188"/>
  <c r="I189"/>
  <c r="J189"/>
  <c r="K189"/>
  <c r="K188"/>
  <c r="L189"/>
  <c r="L188"/>
  <c r="I194"/>
  <c r="I193"/>
  <c r="J194"/>
  <c r="J193"/>
  <c r="K194"/>
  <c r="K193"/>
  <c r="L194"/>
  <c r="L193"/>
  <c r="J196"/>
  <c r="I198"/>
  <c r="I197"/>
  <c r="I196"/>
  <c r="J198"/>
  <c r="J197"/>
  <c r="K198"/>
  <c r="K197"/>
  <c r="K196"/>
  <c r="L198"/>
  <c r="L197"/>
  <c r="L196"/>
  <c r="I206"/>
  <c r="I205"/>
  <c r="I204"/>
  <c r="J206"/>
  <c r="J205"/>
  <c r="J204"/>
  <c r="K206"/>
  <c r="K205"/>
  <c r="L206"/>
  <c r="L205"/>
  <c r="L204"/>
  <c r="I210"/>
  <c r="I209"/>
  <c r="J210"/>
  <c r="J209"/>
  <c r="K210"/>
  <c r="K209"/>
  <c r="K204"/>
  <c r="L210"/>
  <c r="L209"/>
  <c r="J217"/>
  <c r="J216"/>
  <c r="I218"/>
  <c r="I217"/>
  <c r="I216"/>
  <c r="J218"/>
  <c r="K218"/>
  <c r="K217"/>
  <c r="K216"/>
  <c r="L218"/>
  <c r="L217"/>
  <c r="L216"/>
  <c r="J221"/>
  <c r="J220"/>
  <c r="I222"/>
  <c r="I221"/>
  <c r="I220"/>
  <c r="J222"/>
  <c r="K222"/>
  <c r="K221"/>
  <c r="K220"/>
  <c r="L222"/>
  <c r="L221"/>
  <c r="L220"/>
  <c r="I229"/>
  <c r="I228"/>
  <c r="J229"/>
  <c r="J228"/>
  <c r="K229"/>
  <c r="K228"/>
  <c r="L229"/>
  <c r="L228"/>
  <c r="I235"/>
  <c r="I234"/>
  <c r="J235"/>
  <c r="J234"/>
  <c r="K235"/>
  <c r="K234"/>
  <c r="L235"/>
  <c r="L234"/>
  <c r="I239"/>
  <c r="I238"/>
  <c r="J239"/>
  <c r="J238"/>
  <c r="K239"/>
  <c r="K238"/>
  <c r="L239"/>
  <c r="L238"/>
  <c r="J242"/>
  <c r="I243"/>
  <c r="I242"/>
  <c r="J243"/>
  <c r="K243"/>
  <c r="K242"/>
  <c r="L243"/>
  <c r="L242"/>
  <c r="I248"/>
  <c r="I247"/>
  <c r="J248"/>
  <c r="J247"/>
  <c r="K248"/>
  <c r="K247"/>
  <c r="L248"/>
  <c r="L247"/>
  <c r="J250"/>
  <c r="I251"/>
  <c r="I250"/>
  <c r="J251"/>
  <c r="K251"/>
  <c r="K250"/>
  <c r="L251"/>
  <c r="L250"/>
  <c r="I254"/>
  <c r="I253"/>
  <c r="J254"/>
  <c r="J253"/>
  <c r="K254"/>
  <c r="K253"/>
  <c r="L254"/>
  <c r="L253"/>
  <c r="I259"/>
  <c r="I258"/>
  <c r="J259"/>
  <c r="J258"/>
  <c r="K259"/>
  <c r="K258"/>
  <c r="L259"/>
  <c r="L258"/>
  <c r="L257"/>
  <c r="J264"/>
  <c r="I265"/>
  <c r="I264"/>
  <c r="J265"/>
  <c r="K265"/>
  <c r="K264"/>
  <c r="L265"/>
  <c r="L264"/>
  <c r="I269"/>
  <c r="I268"/>
  <c r="J269"/>
  <c r="J268"/>
  <c r="K269"/>
  <c r="K268"/>
  <c r="L269"/>
  <c r="L268"/>
  <c r="J272"/>
  <c r="I273"/>
  <c r="I272"/>
  <c r="J273"/>
  <c r="K273"/>
  <c r="K272"/>
  <c r="L273"/>
  <c r="L272"/>
  <c r="I277"/>
  <c r="I276"/>
  <c r="J277"/>
  <c r="J276"/>
  <c r="K277"/>
  <c r="K276"/>
  <c r="L277"/>
  <c r="L276"/>
  <c r="J279"/>
  <c r="I280"/>
  <c r="I279"/>
  <c r="J280"/>
  <c r="K280"/>
  <c r="K279"/>
  <c r="L280"/>
  <c r="L279"/>
  <c r="I283"/>
  <c r="I282"/>
  <c r="J283"/>
  <c r="J282"/>
  <c r="K283"/>
  <c r="K282"/>
  <c r="L283"/>
  <c r="L282"/>
  <c r="I290"/>
  <c r="I289"/>
  <c r="J290"/>
  <c r="J289"/>
  <c r="K290"/>
  <c r="K289"/>
  <c r="L290"/>
  <c r="L289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K318"/>
  <c r="K317"/>
  <c r="L318"/>
  <c r="L317"/>
  <c r="K322"/>
  <c r="K316"/>
  <c r="I323"/>
  <c r="I322"/>
  <c r="J323"/>
  <c r="J322"/>
  <c r="K323"/>
  <c r="L323"/>
  <c r="L322"/>
  <c r="J326"/>
  <c r="I328"/>
  <c r="I326"/>
  <c r="I316"/>
  <c r="J328"/>
  <c r="K328"/>
  <c r="K326"/>
  <c r="L328"/>
  <c r="L326"/>
  <c r="L316"/>
  <c r="K331"/>
  <c r="I332"/>
  <c r="I331"/>
  <c r="J332"/>
  <c r="J331"/>
  <c r="K332"/>
  <c r="L332"/>
  <c r="L331"/>
  <c r="J335"/>
  <c r="I336"/>
  <c r="I335"/>
  <c r="J336"/>
  <c r="K336"/>
  <c r="K335"/>
  <c r="L336"/>
  <c r="L335"/>
  <c r="K338"/>
  <c r="I339"/>
  <c r="I338"/>
  <c r="J339"/>
  <c r="J338"/>
  <c r="K339"/>
  <c r="L339"/>
  <c r="L338"/>
  <c r="I342"/>
  <c r="I341"/>
  <c r="J342"/>
  <c r="J341"/>
  <c r="K342"/>
  <c r="K341"/>
  <c r="L342"/>
  <c r="L341"/>
  <c r="I32" i="2"/>
  <c r="J33"/>
  <c r="J32"/>
  <c r="I34"/>
  <c r="I33"/>
  <c r="J34"/>
  <c r="K34"/>
  <c r="K33"/>
  <c r="K32"/>
  <c r="L34"/>
  <c r="L33"/>
  <c r="L32"/>
  <c r="K37"/>
  <c r="I39"/>
  <c r="I38"/>
  <c r="I37"/>
  <c r="J39"/>
  <c r="J38"/>
  <c r="J37"/>
  <c r="K39"/>
  <c r="K38"/>
  <c r="L39"/>
  <c r="L38"/>
  <c r="L37"/>
  <c r="I43"/>
  <c r="I42"/>
  <c r="I41"/>
  <c r="J43"/>
  <c r="J42"/>
  <c r="J41"/>
  <c r="I44"/>
  <c r="J44"/>
  <c r="K44"/>
  <c r="K43"/>
  <c r="K42"/>
  <c r="K41"/>
  <c r="L44"/>
  <c r="L43"/>
  <c r="L42"/>
  <c r="L41"/>
  <c r="I66"/>
  <c r="I67"/>
  <c r="J67"/>
  <c r="J66"/>
  <c r="J65"/>
  <c r="K67"/>
  <c r="K66"/>
  <c r="L67"/>
  <c r="L66"/>
  <c r="I72"/>
  <c r="I71"/>
  <c r="I65"/>
  <c r="I64"/>
  <c r="J72"/>
  <c r="J71"/>
  <c r="K72"/>
  <c r="K71"/>
  <c r="L72"/>
  <c r="L71"/>
  <c r="L65"/>
  <c r="L64"/>
  <c r="J76"/>
  <c r="I77"/>
  <c r="I76"/>
  <c r="J77"/>
  <c r="K77"/>
  <c r="K76"/>
  <c r="L77"/>
  <c r="L76"/>
  <c r="I82"/>
  <c r="I81"/>
  <c r="I83"/>
  <c r="J83"/>
  <c r="J82"/>
  <c r="J81"/>
  <c r="K83"/>
  <c r="K82"/>
  <c r="K81"/>
  <c r="L83"/>
  <c r="L82"/>
  <c r="L81"/>
  <c r="K86"/>
  <c r="K85"/>
  <c r="I87"/>
  <c r="I86"/>
  <c r="I85"/>
  <c r="K87"/>
  <c r="I88"/>
  <c r="J88"/>
  <c r="J87"/>
  <c r="J86"/>
  <c r="J85"/>
  <c r="K88"/>
  <c r="L88"/>
  <c r="L87"/>
  <c r="L86"/>
  <c r="L85"/>
  <c r="K94"/>
  <c r="K93"/>
  <c r="I96"/>
  <c r="I95"/>
  <c r="I94"/>
  <c r="J96"/>
  <c r="J95"/>
  <c r="J94"/>
  <c r="K96"/>
  <c r="K95"/>
  <c r="L96"/>
  <c r="L95"/>
  <c r="L94"/>
  <c r="I101"/>
  <c r="I100"/>
  <c r="I99"/>
  <c r="J101"/>
  <c r="J100"/>
  <c r="J99"/>
  <c r="K101"/>
  <c r="K100"/>
  <c r="K99"/>
  <c r="L101"/>
  <c r="L100"/>
  <c r="L99"/>
  <c r="I106"/>
  <c r="I105"/>
  <c r="I104"/>
  <c r="J106"/>
  <c r="J105"/>
  <c r="J104"/>
  <c r="K106"/>
  <c r="K105"/>
  <c r="K104"/>
  <c r="L106"/>
  <c r="L105"/>
  <c r="L104"/>
  <c r="I110"/>
  <c r="I109"/>
  <c r="I112"/>
  <c r="I111"/>
  <c r="J112"/>
  <c r="J111"/>
  <c r="J110"/>
  <c r="J109"/>
  <c r="K112"/>
  <c r="K111"/>
  <c r="K110"/>
  <c r="L112"/>
  <c r="L111"/>
  <c r="L110"/>
  <c r="I117"/>
  <c r="I116"/>
  <c r="I115"/>
  <c r="J117"/>
  <c r="J116"/>
  <c r="J115"/>
  <c r="K117"/>
  <c r="K116"/>
  <c r="K115"/>
  <c r="L117"/>
  <c r="L116"/>
  <c r="L115"/>
  <c r="K120"/>
  <c r="K119"/>
  <c r="I121"/>
  <c r="I120"/>
  <c r="I119"/>
  <c r="J121"/>
  <c r="J120"/>
  <c r="J119"/>
  <c r="K121"/>
  <c r="L121"/>
  <c r="L120"/>
  <c r="L119"/>
  <c r="I125"/>
  <c r="I124"/>
  <c r="I123"/>
  <c r="J125"/>
  <c r="J124"/>
  <c r="J123"/>
  <c r="K125"/>
  <c r="K124"/>
  <c r="K123"/>
  <c r="K109"/>
  <c r="L125"/>
  <c r="L124"/>
  <c r="L123"/>
  <c r="I127"/>
  <c r="I129"/>
  <c r="I128"/>
  <c r="J129"/>
  <c r="J128"/>
  <c r="J127"/>
  <c r="K129"/>
  <c r="K128"/>
  <c r="K127"/>
  <c r="L129"/>
  <c r="L128"/>
  <c r="L127"/>
  <c r="I135"/>
  <c r="I134"/>
  <c r="I133"/>
  <c r="J135"/>
  <c r="J134"/>
  <c r="J133"/>
  <c r="J132"/>
  <c r="K135"/>
  <c r="K134"/>
  <c r="K133"/>
  <c r="L135"/>
  <c r="L134"/>
  <c r="L133"/>
  <c r="J139"/>
  <c r="J138"/>
  <c r="I140"/>
  <c r="I139"/>
  <c r="I138"/>
  <c r="J140"/>
  <c r="K140"/>
  <c r="K139"/>
  <c r="K138"/>
  <c r="L140"/>
  <c r="L139"/>
  <c r="L138"/>
  <c r="I144"/>
  <c r="I143"/>
  <c r="J144"/>
  <c r="J143"/>
  <c r="I145"/>
  <c r="J145"/>
  <c r="K145"/>
  <c r="K144"/>
  <c r="K143"/>
  <c r="L145"/>
  <c r="L144"/>
  <c r="L143"/>
  <c r="I151"/>
  <c r="I150"/>
  <c r="I149"/>
  <c r="I148"/>
  <c r="J151"/>
  <c r="J150"/>
  <c r="K151"/>
  <c r="K150"/>
  <c r="L151"/>
  <c r="L150"/>
  <c r="L149"/>
  <c r="L148"/>
  <c r="I154"/>
  <c r="J154"/>
  <c r="I155"/>
  <c r="J155"/>
  <c r="K155"/>
  <c r="K154"/>
  <c r="L155"/>
  <c r="L154"/>
  <c r="K159"/>
  <c r="K158"/>
  <c r="I160"/>
  <c r="I159"/>
  <c r="I158"/>
  <c r="J160"/>
  <c r="J159"/>
  <c r="J158"/>
  <c r="J157"/>
  <c r="K160"/>
  <c r="L160"/>
  <c r="L159"/>
  <c r="L158"/>
  <c r="I164"/>
  <c r="I163"/>
  <c r="J164"/>
  <c r="J163"/>
  <c r="J162"/>
  <c r="K164"/>
  <c r="K163"/>
  <c r="L164"/>
  <c r="L163"/>
  <c r="J168"/>
  <c r="I169"/>
  <c r="I168"/>
  <c r="I162"/>
  <c r="I157"/>
  <c r="J169"/>
  <c r="K169"/>
  <c r="K168"/>
  <c r="L169"/>
  <c r="L168"/>
  <c r="K177"/>
  <c r="I178"/>
  <c r="I177"/>
  <c r="J178"/>
  <c r="J177"/>
  <c r="K178"/>
  <c r="L178"/>
  <c r="L177"/>
  <c r="I181"/>
  <c r="I180"/>
  <c r="J181"/>
  <c r="J180"/>
  <c r="K181"/>
  <c r="K180"/>
  <c r="L181"/>
  <c r="L180"/>
  <c r="J185"/>
  <c r="I186"/>
  <c r="I185"/>
  <c r="J186"/>
  <c r="K186"/>
  <c r="K185"/>
  <c r="L186"/>
  <c r="L185"/>
  <c r="J189"/>
  <c r="I190"/>
  <c r="I189"/>
  <c r="J190"/>
  <c r="K190"/>
  <c r="K189"/>
  <c r="L190"/>
  <c r="L189"/>
  <c r="I195"/>
  <c r="I194"/>
  <c r="J195"/>
  <c r="J194"/>
  <c r="K195"/>
  <c r="K194"/>
  <c r="L195"/>
  <c r="L194"/>
  <c r="I198"/>
  <c r="I197"/>
  <c r="J198"/>
  <c r="J197"/>
  <c r="I199"/>
  <c r="J199"/>
  <c r="K199"/>
  <c r="K198"/>
  <c r="K197"/>
  <c r="L199"/>
  <c r="L198"/>
  <c r="L197"/>
  <c r="I207"/>
  <c r="I206"/>
  <c r="J207"/>
  <c r="J206"/>
  <c r="J205"/>
  <c r="K207"/>
  <c r="K206"/>
  <c r="K205"/>
  <c r="L207"/>
  <c r="L206"/>
  <c r="I210"/>
  <c r="I211"/>
  <c r="J211"/>
  <c r="J210"/>
  <c r="K211"/>
  <c r="K210"/>
  <c r="L211"/>
  <c r="L210"/>
  <c r="L205"/>
  <c r="J217"/>
  <c r="J216"/>
  <c r="I218"/>
  <c r="I217"/>
  <c r="I216"/>
  <c r="J218"/>
  <c r="K218"/>
  <c r="K217"/>
  <c r="K216"/>
  <c r="L218"/>
  <c r="L217"/>
  <c r="L216"/>
  <c r="K221"/>
  <c r="K220"/>
  <c r="I222"/>
  <c r="I221"/>
  <c r="I220"/>
  <c r="J222"/>
  <c r="J221"/>
  <c r="J220"/>
  <c r="K222"/>
  <c r="L222"/>
  <c r="L221"/>
  <c r="L220"/>
  <c r="I229"/>
  <c r="I228"/>
  <c r="J229"/>
  <c r="J228"/>
  <c r="K229"/>
  <c r="K228"/>
  <c r="L229"/>
  <c r="L228"/>
  <c r="L227"/>
  <c r="L226"/>
  <c r="I235"/>
  <c r="I234"/>
  <c r="J235"/>
  <c r="J234"/>
  <c r="K235"/>
  <c r="K234"/>
  <c r="L235"/>
  <c r="L234"/>
  <c r="I239"/>
  <c r="I238"/>
  <c r="J239"/>
  <c r="J238"/>
  <c r="K239"/>
  <c r="K238"/>
  <c r="L239"/>
  <c r="L238"/>
  <c r="I242"/>
  <c r="I243"/>
  <c r="J243"/>
  <c r="J242"/>
  <c r="K243"/>
  <c r="K242"/>
  <c r="L243"/>
  <c r="L242"/>
  <c r="J246"/>
  <c r="K246"/>
  <c r="I248"/>
  <c r="I246"/>
  <c r="J248"/>
  <c r="K248"/>
  <c r="L248"/>
  <c r="L246"/>
  <c r="I250"/>
  <c r="I251"/>
  <c r="J251"/>
  <c r="J250"/>
  <c r="K251"/>
  <c r="K250"/>
  <c r="L251"/>
  <c r="L250"/>
  <c r="I253"/>
  <c r="J253"/>
  <c r="I254"/>
  <c r="J254"/>
  <c r="K254"/>
  <c r="K253"/>
  <c r="L254"/>
  <c r="L253"/>
  <c r="J258"/>
  <c r="K258"/>
  <c r="K257"/>
  <c r="I259"/>
  <c r="I258"/>
  <c r="J259"/>
  <c r="K259"/>
  <c r="L259"/>
  <c r="L258"/>
  <c r="I264"/>
  <c r="I265"/>
  <c r="J265"/>
  <c r="J264"/>
  <c r="K265"/>
  <c r="K264"/>
  <c r="L265"/>
  <c r="L264"/>
  <c r="I268"/>
  <c r="J268"/>
  <c r="I269"/>
  <c r="J269"/>
  <c r="K269"/>
  <c r="K268"/>
  <c r="L269"/>
  <c r="L268"/>
  <c r="I272"/>
  <c r="I273"/>
  <c r="J273"/>
  <c r="J272"/>
  <c r="K273"/>
  <c r="K272"/>
  <c r="L273"/>
  <c r="L272"/>
  <c r="I277"/>
  <c r="I276"/>
  <c r="J277"/>
  <c r="J276"/>
  <c r="J257"/>
  <c r="K277"/>
  <c r="K276"/>
  <c r="L277"/>
  <c r="L276"/>
  <c r="I280"/>
  <c r="I279"/>
  <c r="J280"/>
  <c r="J279"/>
  <c r="K280"/>
  <c r="K279"/>
  <c r="L280"/>
  <c r="L279"/>
  <c r="I283"/>
  <c r="I282"/>
  <c r="J283"/>
  <c r="J282"/>
  <c r="K283"/>
  <c r="K282"/>
  <c r="L283"/>
  <c r="L282"/>
  <c r="I290"/>
  <c r="I289"/>
  <c r="J290"/>
  <c r="J289"/>
  <c r="K290"/>
  <c r="K289"/>
  <c r="L290"/>
  <c r="L289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J316"/>
  <c r="K318"/>
  <c r="K317"/>
  <c r="L318"/>
  <c r="L317"/>
  <c r="I323"/>
  <c r="I322"/>
  <c r="I316"/>
  <c r="J323"/>
  <c r="J322"/>
  <c r="K323"/>
  <c r="K322"/>
  <c r="L323"/>
  <c r="L322"/>
  <c r="I327"/>
  <c r="I326"/>
  <c r="J327"/>
  <c r="J326"/>
  <c r="K327"/>
  <c r="K326"/>
  <c r="L327"/>
  <c r="L326"/>
  <c r="I332"/>
  <c r="I331"/>
  <c r="J332"/>
  <c r="J331"/>
  <c r="K332"/>
  <c r="K331"/>
  <c r="L332"/>
  <c r="L331"/>
  <c r="I336"/>
  <c r="I335"/>
  <c r="J336"/>
  <c r="J335"/>
  <c r="K336"/>
  <c r="K335"/>
  <c r="L336"/>
  <c r="L335"/>
  <c r="I339"/>
  <c r="I338"/>
  <c r="J339"/>
  <c r="J338"/>
  <c r="K339"/>
  <c r="K338"/>
  <c r="L339"/>
  <c r="L338"/>
  <c r="I342"/>
  <c r="I341"/>
  <c r="J342"/>
  <c r="J341"/>
  <c r="K342"/>
  <c r="K341"/>
  <c r="L342"/>
  <c r="L341"/>
  <c r="I34" i="1"/>
  <c r="I33"/>
  <c r="I32"/>
  <c r="I31"/>
  <c r="J34"/>
  <c r="J33"/>
  <c r="J32"/>
  <c r="K34"/>
  <c r="K33"/>
  <c r="K32"/>
  <c r="K31"/>
  <c r="L34"/>
  <c r="L33"/>
  <c r="L32"/>
  <c r="I39"/>
  <c r="I38"/>
  <c r="I37"/>
  <c r="J39"/>
  <c r="J38"/>
  <c r="J37"/>
  <c r="K39"/>
  <c r="K38"/>
  <c r="K37"/>
  <c r="L39"/>
  <c r="L38"/>
  <c r="L37"/>
  <c r="I43"/>
  <c r="I42"/>
  <c r="I41"/>
  <c r="J43"/>
  <c r="J42"/>
  <c r="J41"/>
  <c r="I44"/>
  <c r="J44"/>
  <c r="K44"/>
  <c r="K43"/>
  <c r="K42"/>
  <c r="K41"/>
  <c r="L44"/>
  <c r="L43"/>
  <c r="L42"/>
  <c r="L41"/>
  <c r="I67"/>
  <c r="I66"/>
  <c r="I65"/>
  <c r="J67"/>
  <c r="J66"/>
  <c r="K67"/>
  <c r="K66"/>
  <c r="L67"/>
  <c r="L66"/>
  <c r="L65"/>
  <c r="I72"/>
  <c r="I71"/>
  <c r="J72"/>
  <c r="J71"/>
  <c r="K72"/>
  <c r="K71"/>
  <c r="L72"/>
  <c r="L71"/>
  <c r="I77"/>
  <c r="I76"/>
  <c r="J77"/>
  <c r="J76"/>
  <c r="K77"/>
  <c r="K76"/>
  <c r="L77"/>
  <c r="L76"/>
  <c r="I83"/>
  <c r="I82"/>
  <c r="I81"/>
  <c r="J83"/>
  <c r="J82"/>
  <c r="J81"/>
  <c r="K83"/>
  <c r="K82"/>
  <c r="K81"/>
  <c r="L83"/>
  <c r="L82"/>
  <c r="L81"/>
  <c r="L64"/>
  <c r="I86"/>
  <c r="I85"/>
  <c r="J85"/>
  <c r="I88"/>
  <c r="I87"/>
  <c r="J88"/>
  <c r="J87"/>
  <c r="J86"/>
  <c r="K88"/>
  <c r="K87"/>
  <c r="K86"/>
  <c r="K85"/>
  <c r="L88"/>
  <c r="L87"/>
  <c r="L86"/>
  <c r="L85"/>
  <c r="I96"/>
  <c r="I95"/>
  <c r="I94"/>
  <c r="J96"/>
  <c r="J95"/>
  <c r="J94"/>
  <c r="J93"/>
  <c r="K96"/>
  <c r="K95"/>
  <c r="K94"/>
  <c r="L96"/>
  <c r="L95"/>
  <c r="L94"/>
  <c r="L93"/>
  <c r="I101"/>
  <c r="I100"/>
  <c r="I99"/>
  <c r="J101"/>
  <c r="J100"/>
  <c r="J99"/>
  <c r="K101"/>
  <c r="K100"/>
  <c r="K99"/>
  <c r="L101"/>
  <c r="L100"/>
  <c r="L99"/>
  <c r="I106"/>
  <c r="I105"/>
  <c r="I104"/>
  <c r="J106"/>
  <c r="J105"/>
  <c r="J104"/>
  <c r="K106"/>
  <c r="K105"/>
  <c r="K104"/>
  <c r="L106"/>
  <c r="L105"/>
  <c r="L104"/>
  <c r="I110"/>
  <c r="I109"/>
  <c r="I112"/>
  <c r="I111"/>
  <c r="J112"/>
  <c r="J111"/>
  <c r="J110"/>
  <c r="K112"/>
  <c r="K111"/>
  <c r="K110"/>
  <c r="L112"/>
  <c r="L111"/>
  <c r="L110"/>
  <c r="I115"/>
  <c r="J116"/>
  <c r="J115"/>
  <c r="I117"/>
  <c r="I116"/>
  <c r="J117"/>
  <c r="K117"/>
  <c r="K116"/>
  <c r="K115"/>
  <c r="L117"/>
  <c r="L116"/>
  <c r="L115"/>
  <c r="J120"/>
  <c r="J119"/>
  <c r="I121"/>
  <c r="I120"/>
  <c r="I119"/>
  <c r="J121"/>
  <c r="K121"/>
  <c r="K120"/>
  <c r="K119"/>
  <c r="L121"/>
  <c r="L120"/>
  <c r="L119"/>
  <c r="I125"/>
  <c r="I124"/>
  <c r="I123"/>
  <c r="J125"/>
  <c r="J124"/>
  <c r="J123"/>
  <c r="J109"/>
  <c r="K125"/>
  <c r="K124"/>
  <c r="K123"/>
  <c r="L125"/>
  <c r="L124"/>
  <c r="L123"/>
  <c r="I127"/>
  <c r="I129"/>
  <c r="I128"/>
  <c r="J129"/>
  <c r="J128"/>
  <c r="J127"/>
  <c r="K129"/>
  <c r="K128"/>
  <c r="K127"/>
  <c r="L129"/>
  <c r="L128"/>
  <c r="L127"/>
  <c r="I135"/>
  <c r="I134"/>
  <c r="I133"/>
  <c r="J135"/>
  <c r="J134"/>
  <c r="J133"/>
  <c r="J132"/>
  <c r="K135"/>
  <c r="K134"/>
  <c r="K133"/>
  <c r="L135"/>
  <c r="L134"/>
  <c r="L133"/>
  <c r="L132"/>
  <c r="I140"/>
  <c r="I139"/>
  <c r="I138"/>
  <c r="J140"/>
  <c r="J139"/>
  <c r="J138"/>
  <c r="K140"/>
  <c r="K139"/>
  <c r="K138"/>
  <c r="K132"/>
  <c r="L140"/>
  <c r="L139"/>
  <c r="L138"/>
  <c r="I145"/>
  <c r="I144"/>
  <c r="I143"/>
  <c r="J145"/>
  <c r="J144"/>
  <c r="J143"/>
  <c r="K145"/>
  <c r="K144"/>
  <c r="K143"/>
  <c r="L145"/>
  <c r="L144"/>
  <c r="L143"/>
  <c r="I151"/>
  <c r="I150"/>
  <c r="I149"/>
  <c r="I148"/>
  <c r="J151"/>
  <c r="J150"/>
  <c r="K151"/>
  <c r="K150"/>
  <c r="L151"/>
  <c r="L150"/>
  <c r="L149"/>
  <c r="L148"/>
  <c r="I155"/>
  <c r="I154"/>
  <c r="J155"/>
  <c r="J154"/>
  <c r="K155"/>
  <c r="K154"/>
  <c r="K149"/>
  <c r="K148"/>
  <c r="L155"/>
  <c r="L154"/>
  <c r="J159"/>
  <c r="J158"/>
  <c r="I160"/>
  <c r="I159"/>
  <c r="I158"/>
  <c r="J160"/>
  <c r="K160"/>
  <c r="K159"/>
  <c r="K158"/>
  <c r="L160"/>
  <c r="L159"/>
  <c r="L158"/>
  <c r="I164"/>
  <c r="I163"/>
  <c r="I162"/>
  <c r="J164"/>
  <c r="J163"/>
  <c r="J162"/>
  <c r="J157"/>
  <c r="K164"/>
  <c r="K163"/>
  <c r="L164"/>
  <c r="L163"/>
  <c r="L162"/>
  <c r="I169"/>
  <c r="I168"/>
  <c r="J169"/>
  <c r="J168"/>
  <c r="K169"/>
  <c r="K168"/>
  <c r="L169"/>
  <c r="L168"/>
  <c r="I178"/>
  <c r="I177"/>
  <c r="J178"/>
  <c r="J177"/>
  <c r="J176"/>
  <c r="K178"/>
  <c r="K177"/>
  <c r="K176"/>
  <c r="L178"/>
  <c r="L177"/>
  <c r="J180"/>
  <c r="I181"/>
  <c r="I180"/>
  <c r="J181"/>
  <c r="K181"/>
  <c r="K180"/>
  <c r="L181"/>
  <c r="L180"/>
  <c r="I186"/>
  <c r="I185"/>
  <c r="J186"/>
  <c r="J185"/>
  <c r="K186"/>
  <c r="K185"/>
  <c r="L186"/>
  <c r="L185"/>
  <c r="J189"/>
  <c r="I190"/>
  <c r="I189"/>
  <c r="J190"/>
  <c r="K190"/>
  <c r="K189"/>
  <c r="L190"/>
  <c r="L189"/>
  <c r="I195"/>
  <c r="I194"/>
  <c r="J195"/>
  <c r="J194"/>
  <c r="K195"/>
  <c r="K194"/>
  <c r="L195"/>
  <c r="L194"/>
  <c r="I199"/>
  <c r="I198"/>
  <c r="I197"/>
  <c r="J199"/>
  <c r="J198"/>
  <c r="J197"/>
  <c r="K199"/>
  <c r="K198"/>
  <c r="K197"/>
  <c r="L199"/>
  <c r="L198"/>
  <c r="L197"/>
  <c r="I207"/>
  <c r="I206"/>
  <c r="I205"/>
  <c r="J207"/>
  <c r="J206"/>
  <c r="K207"/>
  <c r="K206"/>
  <c r="L207"/>
  <c r="L206"/>
  <c r="I210"/>
  <c r="I211"/>
  <c r="J211"/>
  <c r="J210"/>
  <c r="J205"/>
  <c r="K211"/>
  <c r="K210"/>
  <c r="L211"/>
  <c r="L210"/>
  <c r="I217"/>
  <c r="I216"/>
  <c r="I218"/>
  <c r="J218"/>
  <c r="J217"/>
  <c r="J216"/>
  <c r="K218"/>
  <c r="K217"/>
  <c r="K216"/>
  <c r="L218"/>
  <c r="L217"/>
  <c r="L216"/>
  <c r="J220"/>
  <c r="I222"/>
  <c r="I221"/>
  <c r="I220"/>
  <c r="J222"/>
  <c r="J221"/>
  <c r="K222"/>
  <c r="K221"/>
  <c r="K220"/>
  <c r="L222"/>
  <c r="L221"/>
  <c r="L220"/>
  <c r="I229"/>
  <c r="I228"/>
  <c r="J229"/>
  <c r="J228"/>
  <c r="K229"/>
  <c r="K228"/>
  <c r="L229"/>
  <c r="L228"/>
  <c r="L227"/>
  <c r="L226"/>
  <c r="I234"/>
  <c r="I235"/>
  <c r="J235"/>
  <c r="J234"/>
  <c r="K235"/>
  <c r="K234"/>
  <c r="L235"/>
  <c r="L234"/>
  <c r="I239"/>
  <c r="I238"/>
  <c r="J239"/>
  <c r="J238"/>
  <c r="K239"/>
  <c r="K238"/>
  <c r="L239"/>
  <c r="L238"/>
  <c r="I242"/>
  <c r="I243"/>
  <c r="J243"/>
  <c r="J242"/>
  <c r="K243"/>
  <c r="K242"/>
  <c r="L243"/>
  <c r="L242"/>
  <c r="I248"/>
  <c r="I246"/>
  <c r="J248"/>
  <c r="J246"/>
  <c r="K248"/>
  <c r="K246"/>
  <c r="L248"/>
  <c r="L246"/>
  <c r="I250"/>
  <c r="I251"/>
  <c r="J251"/>
  <c r="J250"/>
  <c r="K251"/>
  <c r="K250"/>
  <c r="L251"/>
  <c r="L250"/>
  <c r="I254"/>
  <c r="I253"/>
  <c r="J254"/>
  <c r="J253"/>
  <c r="K254"/>
  <c r="K253"/>
  <c r="L254"/>
  <c r="L253"/>
  <c r="I259"/>
  <c r="I258"/>
  <c r="J259"/>
  <c r="J258"/>
  <c r="K259"/>
  <c r="K258"/>
  <c r="K257"/>
  <c r="L259"/>
  <c r="L258"/>
  <c r="I264"/>
  <c r="I265"/>
  <c r="J265"/>
  <c r="J264"/>
  <c r="K265"/>
  <c r="K264"/>
  <c r="L265"/>
  <c r="L264"/>
  <c r="I269"/>
  <c r="I268"/>
  <c r="J269"/>
  <c r="J268"/>
  <c r="K269"/>
  <c r="K268"/>
  <c r="L269"/>
  <c r="L268"/>
  <c r="I272"/>
  <c r="I273"/>
  <c r="J273"/>
  <c r="J272"/>
  <c r="K273"/>
  <c r="K272"/>
  <c r="L273"/>
  <c r="L272"/>
  <c r="I277"/>
  <c r="I276"/>
  <c r="J277"/>
  <c r="J276"/>
  <c r="K277"/>
  <c r="K276"/>
  <c r="L277"/>
  <c r="L276"/>
  <c r="I280"/>
  <c r="I279"/>
  <c r="J280"/>
  <c r="J279"/>
  <c r="K280"/>
  <c r="K279"/>
  <c r="L280"/>
  <c r="L279"/>
  <c r="I283"/>
  <c r="I282"/>
  <c r="J283"/>
  <c r="J282"/>
  <c r="K283"/>
  <c r="K282"/>
  <c r="L283"/>
  <c r="L282"/>
  <c r="I290"/>
  <c r="I289"/>
  <c r="J290"/>
  <c r="J289"/>
  <c r="K290"/>
  <c r="K289"/>
  <c r="L290"/>
  <c r="L289"/>
  <c r="L287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K318"/>
  <c r="K317"/>
  <c r="K316"/>
  <c r="L318"/>
  <c r="L317"/>
  <c r="I323"/>
  <c r="I322"/>
  <c r="J323"/>
  <c r="J322"/>
  <c r="K323"/>
  <c r="K322"/>
  <c r="L323"/>
  <c r="L322"/>
  <c r="I327"/>
  <c r="I326"/>
  <c r="J327"/>
  <c r="J326"/>
  <c r="K327"/>
  <c r="K326"/>
  <c r="L327"/>
  <c r="L326"/>
  <c r="I332"/>
  <c r="I331"/>
  <c r="J332"/>
  <c r="J331"/>
  <c r="K332"/>
  <c r="K331"/>
  <c r="L332"/>
  <c r="L331"/>
  <c r="I336"/>
  <c r="I335"/>
  <c r="J336"/>
  <c r="J335"/>
  <c r="K336"/>
  <c r="K335"/>
  <c r="L336"/>
  <c r="L335"/>
  <c r="I339"/>
  <c r="I338"/>
  <c r="J339"/>
  <c r="J338"/>
  <c r="K339"/>
  <c r="K338"/>
  <c r="L339"/>
  <c r="L338"/>
  <c r="I342"/>
  <c r="I341"/>
  <c r="J342"/>
  <c r="J341"/>
  <c r="K342"/>
  <c r="K341"/>
  <c r="L342"/>
  <c r="L341"/>
  <c r="J288" i="3"/>
  <c r="K288"/>
  <c r="J257"/>
  <c r="I227"/>
  <c r="I174"/>
  <c r="I173"/>
  <c r="L155"/>
  <c r="I147"/>
  <c r="I146"/>
  <c r="I63"/>
  <c r="I62"/>
  <c r="J91"/>
  <c r="J31"/>
  <c r="L288"/>
  <c r="I155"/>
  <c r="L227"/>
  <c r="L130"/>
  <c r="L63"/>
  <c r="L62"/>
  <c r="K257"/>
  <c r="K227"/>
  <c r="K130"/>
  <c r="K63"/>
  <c r="K62"/>
  <c r="K31"/>
  <c r="I227" i="2"/>
  <c r="I93"/>
  <c r="K287"/>
  <c r="J227"/>
  <c r="J226"/>
  <c r="J174"/>
  <c r="I176"/>
  <c r="J149"/>
  <c r="J148"/>
  <c r="J287"/>
  <c r="J286"/>
  <c r="I205"/>
  <c r="J176"/>
  <c r="J175"/>
  <c r="J64"/>
  <c r="I287"/>
  <c r="I286"/>
  <c r="I132"/>
  <c r="K65"/>
  <c r="K64"/>
  <c r="L257"/>
  <c r="L176"/>
  <c r="L175"/>
  <c r="L93"/>
  <c r="L132"/>
  <c r="L31"/>
  <c r="L316" i="1"/>
  <c r="J227"/>
  <c r="J31"/>
  <c r="K287"/>
  <c r="I227"/>
  <c r="I132"/>
  <c r="J316"/>
  <c r="J287"/>
  <c r="J257"/>
  <c r="J65"/>
  <c r="J64"/>
  <c r="I316"/>
  <c r="I286"/>
  <c r="I287"/>
  <c r="I257"/>
  <c r="I226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L174" i="2"/>
  <c r="L30" i="1"/>
  <c r="L344"/>
  <c r="I157"/>
  <c r="I64"/>
  <c r="I30"/>
  <c r="L174"/>
  <c r="I175" i="2"/>
  <c r="J175" i="1"/>
  <c r="J174"/>
  <c r="L109" i="2"/>
  <c r="L30" i="3"/>
  <c r="L157" i="1"/>
  <c r="I175"/>
  <c r="I174"/>
  <c r="K226"/>
  <c r="K174"/>
  <c r="J226"/>
  <c r="L226" i="3"/>
  <c r="K157" i="1"/>
  <c r="K30"/>
  <c r="K344"/>
  <c r="K176" i="2"/>
  <c r="K175"/>
  <c r="K162"/>
  <c r="K157"/>
  <c r="J93"/>
  <c r="J155" i="3"/>
  <c r="K162" i="1"/>
  <c r="J149"/>
  <c r="J148"/>
  <c r="J30"/>
  <c r="J344"/>
  <c r="I257" i="2"/>
  <c r="I226"/>
  <c r="J316" i="3"/>
  <c r="J287"/>
  <c r="L174"/>
  <c r="L173"/>
  <c r="K155"/>
  <c r="K107"/>
  <c r="I31"/>
  <c r="I30"/>
  <c r="L287"/>
  <c r="J31" i="2"/>
  <c r="I257" i="3"/>
  <c r="I226"/>
  <c r="I172"/>
  <c r="K91"/>
  <c r="K30"/>
  <c r="I91"/>
  <c r="K226"/>
  <c r="K172"/>
  <c r="K316" i="2"/>
  <c r="K286"/>
  <c r="L316"/>
  <c r="L287"/>
  <c r="L286"/>
  <c r="K227"/>
  <c r="K226"/>
  <c r="L162"/>
  <c r="L157"/>
  <c r="K132"/>
  <c r="K31"/>
  <c r="I31"/>
  <c r="I30"/>
  <c r="I288" i="3"/>
  <c r="I287"/>
  <c r="J227"/>
  <c r="J226"/>
  <c r="L107"/>
  <c r="L91"/>
  <c r="K149" i="2"/>
  <c r="K148"/>
  <c r="J174" i="3"/>
  <c r="J173"/>
  <c r="J130"/>
  <c r="J107"/>
  <c r="J63"/>
  <c r="J62"/>
  <c r="J30"/>
  <c r="L147"/>
  <c r="L146"/>
  <c r="K344"/>
  <c r="I344"/>
  <c r="K174" i="2"/>
  <c r="I344"/>
  <c r="L30"/>
  <c r="L344"/>
  <c r="K30"/>
  <c r="K344"/>
  <c r="J30"/>
  <c r="J344"/>
  <c r="J344" i="3"/>
  <c r="I344" i="1"/>
  <c r="J172" i="3"/>
  <c r="L172"/>
  <c r="L344"/>
  <c r="I174" i="2"/>
</calcChain>
</file>

<file path=xl/sharedStrings.xml><?xml version="1.0" encoding="utf-8"?>
<sst xmlns="http://schemas.openxmlformats.org/spreadsheetml/2006/main" count="3523" uniqueCount="206">
  <si>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</si>
  <si>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</si>
  <si>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</si>
  <si>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</si>
  <si>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</si>
  <si>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</si>
  <si>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</si>
  <si>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</si>
  <si>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</si>
  <si>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</si>
  <si>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</si>
  <si>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</si>
  <si>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</si>
  <si>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</si>
  <si>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</si>
  <si>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</si>
  <si>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</si>
  <si>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</si>
  <si>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</si>
  <si>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</si>
  <si>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</si>
  <si>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</si>
  <si>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</si>
  <si>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</si>
  <si>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</si>
  <si>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</si>
  <si>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</si>
  <si>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</si>
  <si>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</si>
  <si>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</si>
  <si>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</si>
  <si>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</si>
  <si>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</si>
  <si>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</si>
  <si>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</si>
  <si>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</si>
  <si>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</si>
  <si>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</si>
  <si>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</si>
  <si>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</si>
  <si>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</si>
  <si>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</si>
  <si>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</si>
  <si>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</si>
  <si>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</si>
  <si>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</si>
  <si>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</si>
  <si>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</si>
  <si>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</si>
  <si>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</si>
  <si>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</si>
  <si>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</si>
  <si>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</si>
  <si>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</si>
  <si>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</si>
  <si>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</si>
  <si>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</si>
  <si>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</si>
  <si>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</si>
  <si>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</si>
  <si>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</si>
  <si>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</si>
  <si>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</si>
  <si>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</si>
  <si>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</si>
  <si>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</si>
  <si>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</si>
  <si>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</si>
  <si>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</si>
  <si>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</si>
  <si>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</si>
  <si>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</si>
  <si>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</si>
  <si>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</si>
  <si>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</si>
  <si>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</si>
  <si>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</si>
  <si>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</si>
  <si>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</si>
  <si>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</si>
  <si>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</si>
  <si>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</si>
  <si>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</si>
  <si>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</si>
  <si>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</si>
  <si>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</si>
  <si>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</si>
  <si>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</si>
  <si>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</si>
  <si>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</si>
  <si>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</si>
  <si>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</si>
  <si>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</si>
  <si>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</si>
  <si>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</si>
  <si>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</si>
  <si>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</si>
  <si>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</si>
  <si>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</si>
  <si>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</si>
  <si>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</si>
  <si>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</si>
  <si>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</si>
  <si>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</si>
  <si>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</si>
  <si>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</si>
  <si>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</si>
  <si>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</si>
  <si>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</si>
  <si>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</si>
  <si>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</si>
  <si>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</si>
  <si>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</si>
  <si>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</si>
  <si>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</si>
  <si>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</si>
  <si>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</si>
  <si>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</si>
  <si>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</si>
  <si>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</si>
  <si>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</si>
  <si>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</si>
  <si>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</si>
  <si>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</si>
  <si>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</si>
  <si>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</si>
  <si>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</si>
  <si>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</si>
  <si>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</si>
  <si>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</si>
  <si>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</si>
  <si>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</si>
  <si>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</si>
  <si>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</si>
  <si>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</si>
  <si>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</si>
  <si>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</si>
  <si>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</si>
  <si>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</si>
  <si>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</si>
  <si>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</si>
  <si>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</si>
  <si>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</si>
  <si>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</si>
  <si>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</si>
  <si>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</si>
  <si>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</si>
  <si>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</si>
  <si>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</si>
  <si>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</si>
  <si>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</si>
  <si>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</si>
  <si>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</si>
  <si>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</si>
  <si>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</si>
  <si>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</si>
  <si>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</si>
  <si>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</si>
  <si>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</si>
  <si>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</si>
  <si>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</si>
  <si>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</si>
  <si>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</si>
  <si>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</si>
  <si>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</si>
  <si>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</si>
  <si>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</si>
  <si>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</si>
  <si>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</si>
  <si>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</si>
  <si>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</si>
  <si>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</si>
  <si>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</si>
  <si>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</si>
  <si>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</si>
  <si>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</si>
  <si>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</si>
  <si>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</si>
  <si>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</si>
  <si>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</si>
  <si>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</si>
  <si>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</si>
  <si>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</si>
  <si>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</si>
  <si>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</si>
  <si>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</si>
  <si>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</si>
  <si>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</si>
  <si>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</si>
  <si>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</si>
  <si>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</si>
  <si>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Prienų meno mokykla 190202465 S Dariaus ir S Girėno 4 Prienai</t>
  </si>
  <si>
    <t>Mokymosi kokybės ir aplinkos užtikrinimo programa</t>
  </si>
  <si>
    <t>Direktorė</t>
  </si>
  <si>
    <t>Rasa Staliūnienė</t>
  </si>
  <si>
    <t>buhalteris</t>
  </si>
  <si>
    <t>Onutė Žitkuvienė</t>
  </si>
  <si>
    <t>suvestinė</t>
  </si>
  <si>
    <t>5SB</t>
  </si>
  <si>
    <t>4LRVBSV5</t>
  </si>
  <si>
    <t>4LRVB SV1</t>
  </si>
  <si>
    <t>5SB(SP)</t>
  </si>
  <si>
    <t>ketvirtinė</t>
  </si>
  <si>
    <t>4LRVB SV 1</t>
  </si>
  <si>
    <t>2015 M. rugsėjo 30 D.</t>
  </si>
  <si>
    <t>2015-10-13  Nr. _18________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</si>
</sst>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164" fontId="7" fillId="0" borderId="6" xfId="1" applyNumberFormat="1" applyFont="1" applyBorder="1" applyAlignment="1" applyProtection="1">
      <alignment horizontal="right" vertical="center" wrapText="1"/>
    </xf>
    <xf numFmtId="164" fontId="7" fillId="2" borderId="13" xfId="1" applyNumberFormat="1" applyFont="1" applyFill="1" applyBorder="1" applyAlignment="1">
      <alignment horizontal="right" vertical="center" wrapText="1"/>
    </xf>
    <xf numFmtId="164" fontId="7" fillId="2" borderId="15" xfId="1" applyNumberFormat="1" applyFont="1" applyFill="1" applyBorder="1" applyAlignment="1">
      <alignment horizontal="right" vertical="center" wrapText="1"/>
    </xf>
    <xf numFmtId="2" fontId="7" fillId="2" borderId="15" xfId="1" applyNumberFormat="1" applyFont="1" applyFill="1" applyBorder="1" applyAlignment="1">
      <alignment horizontal="right" vertical="center" wrapText="1"/>
    </xf>
    <xf numFmtId="2" fontId="7" fillId="2" borderId="3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2" borderId="13" xfId="1" applyNumberFormat="1" applyFont="1" applyFill="1" applyBorder="1" applyAlignment="1">
      <alignment horizontal="right" vertical="center" wrapText="1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2" t="s">
        <v>176</v>
      </c>
      <c r="K1" s="273"/>
      <c r="L1" s="27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3"/>
      <c r="K2" s="273"/>
      <c r="L2" s="27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3"/>
      <c r="K3" s="273"/>
      <c r="L3" s="27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3"/>
      <c r="K4" s="273"/>
      <c r="L4" s="27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3"/>
      <c r="K5" s="273"/>
      <c r="L5" s="27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9"/>
      <c r="H6" s="290"/>
      <c r="I6" s="290"/>
      <c r="J6" s="290"/>
      <c r="K6" s="29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4" t="s">
        <v>173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0" t="s">
        <v>161</v>
      </c>
      <c r="H8" s="270"/>
      <c r="I8" s="270"/>
      <c r="J8" s="270"/>
      <c r="K8" s="27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8" t="s">
        <v>163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69" t="s">
        <v>164</v>
      </c>
      <c r="H10" s="269"/>
      <c r="I10" s="269"/>
      <c r="J10" s="269"/>
      <c r="K10" s="26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71" t="s">
        <v>162</v>
      </c>
      <c r="H11" s="271"/>
      <c r="I11" s="271"/>
      <c r="J11" s="271"/>
      <c r="K11" s="27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68" t="s">
        <v>5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69" t="s">
        <v>165</v>
      </c>
      <c r="H15" s="269"/>
      <c r="I15" s="269"/>
      <c r="J15" s="269"/>
      <c r="K15" s="26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7" t="s">
        <v>166</v>
      </c>
      <c r="H16" s="287"/>
      <c r="I16" s="287"/>
      <c r="J16" s="287"/>
      <c r="K16" s="28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91"/>
      <c r="H17" s="292"/>
      <c r="I17" s="292"/>
      <c r="J17" s="292"/>
      <c r="K17" s="29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08"/>
      <c r="D22" s="309"/>
      <c r="E22" s="309"/>
      <c r="F22" s="309"/>
      <c r="G22" s="309"/>
      <c r="H22" s="309"/>
      <c r="I22" s="30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8" t="s">
        <v>7</v>
      </c>
      <c r="H25" s="28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76" t="s">
        <v>2</v>
      </c>
      <c r="B27" s="277"/>
      <c r="C27" s="278"/>
      <c r="D27" s="278"/>
      <c r="E27" s="278"/>
      <c r="F27" s="278"/>
      <c r="G27" s="281" t="s">
        <v>3</v>
      </c>
      <c r="H27" s="283" t="s">
        <v>143</v>
      </c>
      <c r="I27" s="285" t="s">
        <v>147</v>
      </c>
      <c r="J27" s="286"/>
      <c r="K27" s="306" t="s">
        <v>144</v>
      </c>
      <c r="L27" s="30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3">
        <v>1</v>
      </c>
      <c r="B54" s="294"/>
      <c r="C54" s="294"/>
      <c r="D54" s="294"/>
      <c r="E54" s="294"/>
      <c r="F54" s="29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0">
        <v>1</v>
      </c>
      <c r="B90" s="301"/>
      <c r="C90" s="301"/>
      <c r="D90" s="301"/>
      <c r="E90" s="301"/>
      <c r="F90" s="3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3">
        <v>1</v>
      </c>
      <c r="B131" s="294"/>
      <c r="C131" s="294"/>
      <c r="D131" s="294"/>
      <c r="E131" s="294"/>
      <c r="F131" s="29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3">
        <v>1</v>
      </c>
      <c r="B171" s="294"/>
      <c r="C171" s="294"/>
      <c r="D171" s="294"/>
      <c r="E171" s="294"/>
      <c r="F171" s="29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3">
        <v>1</v>
      </c>
      <c r="B208" s="294"/>
      <c r="C208" s="294"/>
      <c r="D208" s="294"/>
      <c r="E208" s="294"/>
      <c r="F208" s="29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3">
        <v>1</v>
      </c>
      <c r="B247" s="294"/>
      <c r="C247" s="294"/>
      <c r="D247" s="294"/>
      <c r="E247" s="294"/>
      <c r="F247" s="29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3">
        <v>1</v>
      </c>
      <c r="B288" s="294"/>
      <c r="C288" s="294"/>
      <c r="D288" s="294"/>
      <c r="E288" s="294"/>
      <c r="F288" s="29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3">
        <v>1</v>
      </c>
      <c r="B330" s="294"/>
      <c r="C330" s="294"/>
      <c r="D330" s="294"/>
      <c r="E330" s="294"/>
      <c r="F330" s="29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0" t="s">
        <v>133</v>
      </c>
      <c r="L348" s="31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1" t="s">
        <v>175</v>
      </c>
      <c r="E351" s="312"/>
      <c r="F351" s="312"/>
      <c r="G351" s="312"/>
      <c r="H351" s="241"/>
      <c r="I351" s="186" t="s">
        <v>132</v>
      </c>
      <c r="J351" s="5"/>
      <c r="K351" s="310" t="s">
        <v>133</v>
      </c>
      <c r="L351" s="31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829"/>
  <sheetViews>
    <sheetView showZeros="0" tabSelected="1" topLeftCell="A127" zoomScaleNormal="100" zoomScaleSheetLayoutView="120" workbookViewId="0">
      <selection activeCell="U159" sqref="U159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9" t="s">
        <v>191</v>
      </c>
      <c r="H6" s="290"/>
      <c r="I6" s="290"/>
      <c r="J6" s="290"/>
      <c r="K6" s="29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4" t="s">
        <v>173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70" t="s">
        <v>161</v>
      </c>
      <c r="H8" s="270"/>
      <c r="I8" s="270"/>
      <c r="J8" s="270"/>
      <c r="K8" s="27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68" t="s">
        <v>204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69" t="s">
        <v>202</v>
      </c>
      <c r="H10" s="269"/>
      <c r="I10" s="269"/>
      <c r="J10" s="269"/>
      <c r="K10" s="26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71" t="s">
        <v>162</v>
      </c>
      <c r="H11" s="271"/>
      <c r="I11" s="271"/>
      <c r="J11" s="271"/>
      <c r="K11" s="27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68" t="s">
        <v>5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69" t="str">
        <f ca="1">'f2 biud v pav'!G15:K15</f>
        <v>2015-10-13  Nr. _18________</v>
      </c>
      <c r="H15" s="269"/>
      <c r="I15" s="269"/>
      <c r="J15" s="269"/>
      <c r="K15" s="269"/>
      <c r="M15" s="3"/>
      <c r="N15" s="3"/>
      <c r="O15" s="3"/>
      <c r="P15" s="3"/>
    </row>
    <row r="16" spans="1:36" ht="11.25" customHeight="1">
      <c r="G16" s="287" t="s">
        <v>166</v>
      </c>
      <c r="H16" s="287"/>
      <c r="I16" s="287"/>
      <c r="J16" s="287"/>
      <c r="K16" s="287"/>
      <c r="M16" s="3"/>
      <c r="N16" s="3"/>
      <c r="O16" s="3"/>
      <c r="P16" s="3"/>
    </row>
    <row r="17" spans="1:17">
      <c r="A17" s="5"/>
      <c r="B17" s="169"/>
      <c r="C17" s="169"/>
      <c r="D17" s="169"/>
      <c r="E17" s="309" t="s">
        <v>192</v>
      </c>
      <c r="F17" s="309"/>
      <c r="G17" s="309"/>
      <c r="H17" s="309"/>
      <c r="I17" s="309"/>
      <c r="J17" s="309"/>
      <c r="K17" s="309"/>
      <c r="L17" s="169"/>
      <c r="M17" s="3"/>
      <c r="N17" s="3"/>
      <c r="O17" s="3"/>
      <c r="P17" s="3"/>
    </row>
    <row r="18" spans="1:17" ht="12" customHeight="1">
      <c r="A18" s="296" t="s">
        <v>177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13"/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8" t="s">
        <v>7</v>
      </c>
      <c r="H25" s="288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197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76" t="s">
        <v>2</v>
      </c>
      <c r="B27" s="277"/>
      <c r="C27" s="278"/>
      <c r="D27" s="278"/>
      <c r="E27" s="278"/>
      <c r="F27" s="278"/>
      <c r="G27" s="281" t="s">
        <v>3</v>
      </c>
      <c r="H27" s="283" t="s">
        <v>143</v>
      </c>
      <c r="I27" s="285" t="s">
        <v>147</v>
      </c>
      <c r="J27" s="286"/>
      <c r="K27" s="306" t="s">
        <v>144</v>
      </c>
      <c r="L27" s="304" t="s">
        <v>168</v>
      </c>
      <c r="M27" s="105"/>
      <c r="N27" s="3"/>
      <c r="O27" s="3"/>
      <c r="P27" s="3"/>
    </row>
    <row r="28" spans="1:1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</row>
    <row r="29" spans="1:1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342686</v>
      </c>
      <c r="J30" s="110">
        <f>SUM(J31+J41+J62+J83+J91+J107+J130+J146+J155)</f>
        <v>282964</v>
      </c>
      <c r="K30" s="253">
        <f>SUM(K31+K41+K62+K83+K91+K107+K130+K146+K155)</f>
        <v>259967.37</v>
      </c>
      <c r="L30" s="254">
        <f>SUM(L31+L41+L62+L83+L91+L107+L130+L146+L155)</f>
        <v>259966.86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326946</v>
      </c>
      <c r="J31" s="110">
        <f>SUM(J32+J37)</f>
        <v>273787</v>
      </c>
      <c r="K31" s="252">
        <f>SUM(K32+K37)</f>
        <v>251576.68</v>
      </c>
      <c r="L31" s="255">
        <f>SUM(L32+L37)</f>
        <v>251576.68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10">
        <f t="shared" ref="I32:L33" si="0">SUM(I33)</f>
        <v>248982</v>
      </c>
      <c r="J32" s="110">
        <f t="shared" si="0"/>
        <v>208419</v>
      </c>
      <c r="K32" s="253">
        <f t="shared" si="0"/>
        <v>192074.46</v>
      </c>
      <c r="L32" s="254">
        <f t="shared" si="0"/>
        <v>192074.46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10">
        <f t="shared" si="0"/>
        <v>248982</v>
      </c>
      <c r="J33" s="110">
        <f t="shared" si="0"/>
        <v>208419</v>
      </c>
      <c r="K33" s="253">
        <f t="shared" si="0"/>
        <v>192074.46</v>
      </c>
      <c r="L33" s="254">
        <f t="shared" si="0"/>
        <v>192074.46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11">
        <f>SUM(I35:I36)</f>
        <v>248982</v>
      </c>
      <c r="J34" s="110">
        <f>SUM(J35:J36)</f>
        <v>208419</v>
      </c>
      <c r="K34" s="253">
        <f>SUM(K35:K36)</f>
        <v>192074.46</v>
      </c>
      <c r="L34" s="254">
        <f>SUM(L35:L36)</f>
        <v>192074.46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>
        <f ca="1">'f2 biud'!I35+'f2 biud v pav'!I35+'f2 krep'!I35+'f2 deleg'!I35+'f2 spec'!I35+'f2 inst nuoma'!I35+'f2 inst min atlyg'!I35</f>
        <v>248982</v>
      </c>
      <c r="J35" s="261">
        <f ca="1">'f2 biud'!J35+'f2 biud v pav'!J35+'f2 krep'!J35+'f2 deleg'!J35+'f2 spec'!J35+'f2 inst nuoma'!J35+'f2 inst min atlyg'!J35</f>
        <v>208419</v>
      </c>
      <c r="K35" s="261">
        <f ca="1">'f2 biud'!K35+'f2 biud v pav'!K35+'f2 krep'!K35+'f2 deleg'!K35+'f2 spec'!K35+'f2 inst nuoma'!K35+'f2 inst min atlyg'!K35</f>
        <v>192074.46</v>
      </c>
      <c r="L35" s="261">
        <f ca="1">'f2 biud'!L35+'f2 biud v pav'!L35+'f2 krep'!L35+'f2 deleg'!L35+'f2 spec'!L35+'f2 inst nuoma'!L35+'f2 inst min atlyg'!L35</f>
        <v>192074.46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61">
        <f ca="1">'f2 biud'!I36+'f2 biud v pav'!I36+'f2 krep'!I36+'f2 deleg'!I36+'f2 spec'!I36+'f2 inst nuoma'!I36</f>
        <v>0</v>
      </c>
      <c r="J36" s="261">
        <f ca="1">'f2 biud'!J36+'f2 biud v pav'!J36+'f2 krep'!J36+'f2 deleg'!J36+'f2 spec'!J36+'f2 inst nuoma'!J36</f>
        <v>0</v>
      </c>
      <c r="K36" s="261">
        <f ca="1">'f2 biud'!K36+'f2 biud v pav'!K36+'f2 krep'!K36+'f2 deleg'!K36+'f2 spec'!K36+'f2 inst nuoma'!K36</f>
        <v>0</v>
      </c>
      <c r="L36" s="261">
        <f ca="1">'f2 biud'!L36+'f2 biud v pav'!L36+'f2 krep'!L36+'f2 deleg'!L36+'f2 spec'!L36+'f2 inst nuoma'!L36</f>
        <v>0</v>
      </c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11">
        <f t="shared" ref="I37:L39" si="1">I38</f>
        <v>77964</v>
      </c>
      <c r="J37" s="110">
        <f t="shared" si="1"/>
        <v>65368</v>
      </c>
      <c r="K37" s="253">
        <f t="shared" si="1"/>
        <v>59502.22</v>
      </c>
      <c r="L37" s="254">
        <f t="shared" si="1"/>
        <v>59502.22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11">
        <f t="shared" si="1"/>
        <v>77964</v>
      </c>
      <c r="J38" s="110">
        <f t="shared" si="1"/>
        <v>65368</v>
      </c>
      <c r="K38" s="254">
        <f t="shared" si="1"/>
        <v>59502.22</v>
      </c>
      <c r="L38" s="254">
        <f t="shared" si="1"/>
        <v>59502.22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10">
        <f t="shared" si="1"/>
        <v>77964</v>
      </c>
      <c r="J39" s="110">
        <f t="shared" si="1"/>
        <v>65368</v>
      </c>
      <c r="K39" s="254">
        <f t="shared" si="1"/>
        <v>59502.22</v>
      </c>
      <c r="L39" s="254">
        <f t="shared" si="1"/>
        <v>59502.22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1">
        <f ca="1">'f2 biud'!I40+'f2 biud v pav'!I40+'f2 krep'!I40+'f2 deleg'!I40+'f2 spec'!I40+'f2 inst nuoma'!I40+'f2 inst min atlyg'!I40</f>
        <v>77964</v>
      </c>
      <c r="J40" s="261">
        <f ca="1">'f2 biud'!J40+'f2 biud v pav'!J40+'f2 krep'!J40+'f2 deleg'!J40+'f2 spec'!J40+'f2 inst nuoma'!J40+'f2 inst min atlyg'!J40</f>
        <v>65368</v>
      </c>
      <c r="K40" s="261">
        <f ca="1">'f2 biud'!K40+'f2 biud v pav'!K40+'f2 krep'!K40+'f2 deleg'!K40+'f2 spec'!K40+'f2 inst nuoma'!K40+'f2 inst min atlyg'!K40</f>
        <v>59502.22</v>
      </c>
      <c r="L40" s="261">
        <f ca="1">'f2 biud'!L40+'f2 biud v pav'!L40+'f2 krep'!L40+'f2 deleg'!L40+'f2 spec'!L40+'f2 inst nuoma'!L40+'f2 inst min atlyg'!L40</f>
        <v>59502.22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14727</v>
      </c>
      <c r="J41" s="119">
        <f t="shared" si="2"/>
        <v>8367</v>
      </c>
      <c r="K41" s="250">
        <f t="shared" si="2"/>
        <v>7610.6900000000005</v>
      </c>
      <c r="L41" s="250">
        <f t="shared" si="2"/>
        <v>7610.18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10">
        <f t="shared" si="2"/>
        <v>14727</v>
      </c>
      <c r="J42" s="111">
        <f t="shared" si="2"/>
        <v>8367</v>
      </c>
      <c r="K42" s="254">
        <f t="shared" si="2"/>
        <v>7610.6900000000005</v>
      </c>
      <c r="L42" s="253">
        <f t="shared" si="2"/>
        <v>7610.18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10">
        <f t="shared" si="2"/>
        <v>14727</v>
      </c>
      <c r="J43" s="111">
        <f t="shared" si="2"/>
        <v>8367</v>
      </c>
      <c r="K43" s="255">
        <f t="shared" si="2"/>
        <v>7610.6900000000005</v>
      </c>
      <c r="L43" s="255">
        <f t="shared" si="2"/>
        <v>7610.18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14727</v>
      </c>
      <c r="J44" s="263">
        <f>SUM(J45:J61)-J53</f>
        <v>8367</v>
      </c>
      <c r="K44" s="264">
        <f>SUM(K45:K61)-K53</f>
        <v>7610.6900000000005</v>
      </c>
      <c r="L44" s="265">
        <f>SUM(L45:L61)-L53</f>
        <v>7610.18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4">
        <f ca="1">'f2 biud'!I47+'f2 biud v pav'!I47+'f2 krep'!I47+'f2 deleg'!I47+'f2 spec'!I47+'f2 inst nuoma'!I47</f>
        <v>579</v>
      </c>
      <c r="J47" s="114">
        <f ca="1">'f2 biud'!J47+'f2 biud v pav'!J47+'f2 krep'!J47+'f2 deleg'!J47+'f2 spec'!J47+'f2 inst nuoma'!J47</f>
        <v>465</v>
      </c>
      <c r="K47" s="260">
        <f ca="1">'f2 biud'!K47+'f2 biud v pav'!K47+'f2 krep'!K47+'f2 deleg'!K47+'f2 spec'!K47+'f2 inst nuoma'!K47</f>
        <v>465.28</v>
      </c>
      <c r="L47" s="260">
        <f ca="1">'f2 biud'!L47+'f2 biud v pav'!L47+'f2 krep'!L47+'f2 deleg'!L47+'f2 spec'!L47+'f2 inst nuoma'!L47</f>
        <v>465.28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4">
        <f ca="1">'f2 biud'!I48+'f2 biud v pav'!I48+'f2 krep'!I48+'f2 deleg'!I48+'f2 spec'!I48+'f2 inst nuoma'!I48</f>
        <v>0</v>
      </c>
      <c r="J48" s="114">
        <f ca="1">'f2 biud'!J48+'f2 biud v pav'!J48+'f2 krep'!J48+'f2 deleg'!J48+'f2 spec'!J48+'f2 inst nuoma'!J48</f>
        <v>0</v>
      </c>
      <c r="K48" s="114">
        <f ca="1">'f2 biud'!K48+'f2 biud v pav'!K48+'f2 krep'!K48+'f2 deleg'!K48+'f2 spec'!K48+'f2 inst nuoma'!K48</f>
        <v>0</v>
      </c>
      <c r="L48" s="114">
        <f ca="1">'f2 biud'!L48+'f2 biud v pav'!L48+'f2 krep'!L48+'f2 deleg'!L48+'f2 spec'!L48+'f2 inst nuoma'!L48</f>
        <v>0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4">
        <f ca="1">'f2 biud'!I49+'f2 biud v pav'!I49+'f2 krep'!I49+'f2 deleg'!I49+'f2 spec'!I49+'f2 inst nuoma'!I49</f>
        <v>0</v>
      </c>
      <c r="J49" s="114">
        <f ca="1">'f2 biud'!J49+'f2 biud v pav'!J49+'f2 krep'!J49+'f2 deleg'!J49+'f2 spec'!J49+'f2 inst nuoma'!J49</f>
        <v>0</v>
      </c>
      <c r="K49" s="114">
        <f ca="1">'f2 biud'!K49+'f2 biud v pav'!K49+'f2 krep'!K49+'f2 deleg'!K49+'f2 spec'!K49+'f2 inst nuoma'!K49</f>
        <v>0</v>
      </c>
      <c r="L49" s="114">
        <f ca="1">'f2 biud'!L49+'f2 biud v pav'!L49+'f2 krep'!L49+'f2 deleg'!L49+'f2 spec'!L49+'f2 inst nuoma'!L49</f>
        <v>0</v>
      </c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4">
        <f ca="1">'f2 biud'!I50+'f2 biud v pav'!I50+'f2 krep'!I50+'f2 deleg'!I50+'f2 spec'!I50+'f2 inst nuoma'!I50</f>
        <v>0</v>
      </c>
      <c r="J50" s="114">
        <f ca="1">'f2 biud'!J50+'f2 biud v pav'!J50+'f2 krep'!J50+'f2 deleg'!J50+'f2 spec'!J50+'f2 inst nuoma'!J50</f>
        <v>0</v>
      </c>
      <c r="K50" s="114">
        <f ca="1">'f2 biud'!K50+'f2 biud v pav'!K50+'f2 krep'!K50+'f2 deleg'!K50+'f2 spec'!K50+'f2 inst nuoma'!K50</f>
        <v>0</v>
      </c>
      <c r="L50" s="114">
        <f ca="1">'f2 biud'!L50+'f2 biud v pav'!L50+'f2 krep'!L50+'f2 deleg'!L50+'f2 spec'!L50+'f2 inst nuoma'!L50</f>
        <v>0</v>
      </c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4">
        <f ca="1">'f2 biud'!I51+'f2 biud v pav'!I51+'f2 krep'!I51+'f2 deleg'!I51+'f2 spec'!I51+'f2 inst nuoma'!I51</f>
        <v>954</v>
      </c>
      <c r="J51" s="114">
        <f ca="1">'f2 biud'!J51+'f2 biud v pav'!J51+'f2 krep'!J51+'f2 deleg'!J51+'f2 spec'!J51+'f2 inst nuoma'!J51</f>
        <v>743</v>
      </c>
      <c r="K51" s="260">
        <f ca="1">'f2 biud'!K51+'f2 biud v pav'!K51+'f2 krep'!K51+'f2 deleg'!K51+'f2 spec'!K51+'f2 inst nuoma'!K51</f>
        <v>427.93</v>
      </c>
      <c r="L51" s="260">
        <f ca="1">'f2 biud'!L51+'f2 biud v pav'!L51+'f2 krep'!L51+'f2 deleg'!L51+'f2 spec'!L51+'f2 inst nuoma'!L51</f>
        <v>427.93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4">
        <f ca="1">'f2 biud'!I52+'f2 biud v pav'!I52+'f2 krep'!I52+'f2 deleg'!I52+'f2 spec'!I52+'f2 inst nuoma'!I52</f>
        <v>0</v>
      </c>
      <c r="J52" s="114">
        <f ca="1">'f2 biud'!J52+'f2 biud v pav'!J52+'f2 krep'!J52+'f2 deleg'!J52+'f2 spec'!J52+'f2 inst nuoma'!J52</f>
        <v>0</v>
      </c>
      <c r="K52" s="114">
        <f ca="1">'f2 biud'!K52+'f2 biud v pav'!K52+'f2 krep'!K52+'f2 deleg'!K52+'f2 spec'!K52+'f2 inst nuoma'!K52</f>
        <v>0</v>
      </c>
      <c r="L52" s="114">
        <f ca="1">'f2 biud'!L52+'f2 biud v pav'!L52+'f2 krep'!L52+'f2 deleg'!L52+'f2 spec'!L52+'f2 inst nuoma'!L52</f>
        <v>0</v>
      </c>
      <c r="M52" s="3"/>
      <c r="N52" s="3"/>
      <c r="O52" s="3"/>
      <c r="P52" s="3"/>
      <c r="Q52" s="3"/>
    </row>
    <row r="53" spans="1:17" ht="11.25" customHeight="1">
      <c r="A53" s="303">
        <v>1</v>
      </c>
      <c r="B53" s="294"/>
      <c r="C53" s="294"/>
      <c r="D53" s="294"/>
      <c r="E53" s="294"/>
      <c r="F53" s="29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4">
        <f ca="1">'f2 biud'!I56+'f2 biud v pav'!I56+'f2 krep'!I56+'f2 deleg'!I56+'f2 spec'!I56+'f2 inst nuoma'!I56</f>
        <v>579</v>
      </c>
      <c r="J56" s="114">
        <f ca="1">'f2 biud'!J56+'f2 biud v pav'!J56+'f2 krep'!J56+'f2 deleg'!J56+'f2 spec'!J56+'f2 inst nuoma'!J56</f>
        <v>579</v>
      </c>
      <c r="K56" s="260">
        <f ca="1">'f2 biud'!K56+'f2 biud v pav'!K56+'f2 krep'!K56+'f2 deleg'!K56+'f2 spec'!K56+'f2 inst nuoma'!K56</f>
        <v>447.17</v>
      </c>
      <c r="L56" s="260">
        <f ca="1">'f2 biud'!L56+'f2 biud v pav'!L56+'f2 krep'!L56+'f2 deleg'!L56+'f2 spec'!L56+'f2 inst nuoma'!L56</f>
        <v>447.17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4">
        <f ca="1">'f2 biud'!I57+'f2 biud v pav'!I57+'f2 krep'!I57+'f2 deleg'!I57+'f2 spec'!I57+'f2 inst nuoma'!I57</f>
        <v>86</v>
      </c>
      <c r="J57" s="114">
        <f ca="1">'f2 biud'!J57+'f2 biud v pav'!J57+'f2 krep'!J57+'f2 deleg'!J57+'f2 spec'!J57+'f2 inst nuoma'!J57</f>
        <v>60</v>
      </c>
      <c r="K57" s="260">
        <f ca="1">'f2 biud'!K57+'f2 biud v pav'!K57+'f2 krep'!K57+'f2 deleg'!K57+'f2 spec'!K57+'f2 inst nuoma'!K57</f>
        <v>25.87</v>
      </c>
      <c r="L57" s="260">
        <f ca="1">'f2 biud'!L57+'f2 biud v pav'!L57+'f2 krep'!L57+'f2 deleg'!L57+'f2 spec'!L57+'f2 inst nuoma'!L57</f>
        <v>25.87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4">
        <f ca="1">'f2 biud'!I60+'f2 biud v pav'!I60+'f2 krep'!I60+'f2 deleg'!I60+'f2 spec'!I60+'f2 inst nuoma'!I60</f>
        <v>10571</v>
      </c>
      <c r="J60" s="114">
        <f ca="1">'f2 biud'!J60+'f2 biud v pav'!J60+'f2 krep'!J60+'f2 deleg'!J60+'f2 spec'!J60+'f2 inst nuoma'!J60</f>
        <v>4692</v>
      </c>
      <c r="K60" s="260">
        <f ca="1">'f2 biud'!K60+'f2 biud v pav'!K60+'f2 krep'!K60+'f2 deleg'!K60+'f2 spec'!K60+'f2 inst nuoma'!K60</f>
        <v>4692</v>
      </c>
      <c r="L60" s="260">
        <f ca="1">'f2 biud'!L60+'f2 biud v pav'!L60+'f2 krep'!L60+'f2 deleg'!L60+'f2 spec'!L60+'f2 inst nuoma'!L60</f>
        <v>4692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4">
        <f ca="1">'f2 biud'!I61+'f2 biud v pav'!I61+'f2 krep'!I61+'f2 deleg'!I61+'f2 spec'!I61+'f2 inst nuoma'!I61</f>
        <v>1958</v>
      </c>
      <c r="J61" s="114">
        <f ca="1">'f2 biud'!J61+'f2 biud v pav'!J61+'f2 krep'!J61+'f2 deleg'!J61+'f2 spec'!J61+'f2 inst nuoma'!J61</f>
        <v>1828</v>
      </c>
      <c r="K61" s="260">
        <f ca="1">'f2 biud'!K61+'f2 biud v pav'!K61+'f2 krep'!K61+'f2 deleg'!K61+'f2 spec'!K61+'f2 inst nuoma'!K61</f>
        <v>1552.44</v>
      </c>
      <c r="L61" s="260">
        <f ca="1">'f2 biud'!L61+'f2 biud v pav'!L61+'f2 krep'!L61+'f2 deleg'!L61+'f2 spec'!L61+'f2 inst nuoma'!L61</f>
        <v>1551.93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t="shared" ref="I79:L81" si="3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t="shared" ref="I83:L85" si="4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00">
        <v>1</v>
      </c>
      <c r="B88" s="301"/>
      <c r="C88" s="301"/>
      <c r="D88" s="301"/>
      <c r="E88" s="301"/>
      <c r="F88" s="302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t="shared" ref="I92:L93" si="5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t="shared" ref="I97:L98" si="6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t="shared" ref="I113:L115" si="9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t="shared" ref="I117:L119" si="10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t="shared" ref="I121:L123" si="11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t="shared" ref="I125:L127" si="12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3">
        <v>1</v>
      </c>
      <c r="B129" s="294"/>
      <c r="C129" s="294"/>
      <c r="D129" s="294"/>
      <c r="E129" s="294"/>
      <c r="F129" s="295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1013</v>
      </c>
      <c r="J130" s="128">
        <f>SUM(J131+J136+J141)</f>
        <v>810</v>
      </c>
      <c r="K130" s="251">
        <f>SUM(K131+K136+K141)</f>
        <v>780</v>
      </c>
      <c r="L130" s="249">
        <f>SUM(L131+L136+L141)</f>
        <v>780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1013</v>
      </c>
      <c r="J136" s="152">
        <f t="shared" si="14"/>
        <v>810</v>
      </c>
      <c r="K136" s="259">
        <f t="shared" si="14"/>
        <v>780</v>
      </c>
      <c r="L136" s="248">
        <f t="shared" si="14"/>
        <v>780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1013</v>
      </c>
      <c r="J137" s="128">
        <f t="shared" si="14"/>
        <v>810</v>
      </c>
      <c r="K137" s="251">
        <f t="shared" si="14"/>
        <v>780</v>
      </c>
      <c r="L137" s="249">
        <f t="shared" si="14"/>
        <v>780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1013</v>
      </c>
      <c r="J138" s="128">
        <f>SUM(J139:J140)</f>
        <v>810</v>
      </c>
      <c r="K138" s="251">
        <f>SUM(K139:K140)</f>
        <v>780</v>
      </c>
      <c r="L138" s="249">
        <f>SUM(L139:L140)</f>
        <v>780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14">
        <f ca="1">'f2 biud'!I139+'f2 biud v pav'!I139+'f2 krep'!I139+'f2 deleg'!I139+'f2 spec'!I139+'f2 inst nuoma'!I139</f>
        <v>1013</v>
      </c>
      <c r="J139" s="114">
        <f ca="1">'f2 biud'!J139+'f2 biud v pav'!J139+'f2 krep'!J139+'f2 deleg'!J139+'f2 spec'!J139+'f2 inst nuoma'!J139</f>
        <v>810</v>
      </c>
      <c r="K139" s="260">
        <f ca="1">'f2 biud'!K139+'f2 biud v pav'!K139+'f2 krep'!K139+'f2 deleg'!K139+'f2 spec'!K139+'f2 inst nuoma'!K139</f>
        <v>780</v>
      </c>
      <c r="L139" s="260">
        <f ca="1">'f2 biud'!L139+'f2 biud v pav'!L139+'f2 krep'!L139+'f2 deleg'!L139+'f2 spec'!L139+'f2 inst nuoma'!L139</f>
        <v>780</v>
      </c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t="shared" ref="I141:L142" si="15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14">
        <f ca="1">'f2 biud'!I144+'f2 biud v pav'!I144+'f2 krep'!I144+'f2 deleg'!I144+'f2 spec'!I144+'f2 inst nuoma'!I144</f>
        <v>0</v>
      </c>
      <c r="J144" s="114">
        <f ca="1">'f2 biud'!J144+'f2 biud v pav'!J144+'f2 krep'!J144+'f2 deleg'!J144+'f2 spec'!J144+'f2 inst nuoma'!J144</f>
        <v>0</v>
      </c>
      <c r="K144" s="114">
        <f ca="1">'f2 biud'!K144+'f2 biud v pav'!K144+'f2 krep'!K144+'f2 deleg'!K144+'f2 spec'!K144+'f2 inst nuoma'!K144</f>
        <v>0</v>
      </c>
      <c r="L144" s="114">
        <f ca="1">'f2 biud'!L144+'f2 biud v pav'!L144+'f2 krep'!L144+'f2 deleg'!L144+'f2 spec'!L144+'f2 inst nuoma'!L144</f>
        <v>0</v>
      </c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t="shared" ref="I152:L153" si="16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t="shared" ref="I156:L158" si="17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3">
        <v>1</v>
      </c>
      <c r="B169" s="294"/>
      <c r="C169" s="294"/>
      <c r="D169" s="294"/>
      <c r="E169" s="294"/>
      <c r="F169" s="295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579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579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579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579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579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14">
        <f ca="1">'f2 biud'!I185+'f2 biud v pav'!I185+'f2 krep'!I185+'f2 deleg'!I185+'f2 spec'!I185+'f2 inst nuoma'!I185</f>
        <v>0</v>
      </c>
      <c r="J185" s="114">
        <f ca="1">'f2 biud'!J185+'f2 biud v pav'!J185+'f2 krep'!J185+'f2 deleg'!J185+'f2 spec'!J185+'f2 inst nuoma'!J185</f>
        <v>0</v>
      </c>
      <c r="K185" s="114">
        <f ca="1">'f2 biud'!K185+'f2 biud v pav'!K185+'f2 krep'!K185+'f2 deleg'!K185+'f2 spec'!K185+'f2 inst nuoma'!K185</f>
        <v>0</v>
      </c>
      <c r="L185" s="114">
        <f ca="1">'f2 biud'!L185+'f2 biud v pav'!L185+'f2 krep'!L185+'f2 deleg'!L185+'f2 spec'!L185+'f2 inst nuoma'!L185</f>
        <v>0</v>
      </c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14">
        <f ca="1">'f2 biud'!I186+'f2 biud v pav'!I186+'f2 krep'!I186+'f2 deleg'!I186+'f2 spec'!I186+'f2 inst nuoma'!I186</f>
        <v>579</v>
      </c>
      <c r="J186" s="114">
        <f ca="1">'f2 biud'!J186+'f2 biud v pav'!J186+'f2 krep'!J186+'f2 deleg'!J186+'f2 spec'!J186+'f2 inst nuoma'!J186</f>
        <v>0</v>
      </c>
      <c r="K186" s="114">
        <f ca="1">'f2 biud'!K186+'f2 biud v pav'!K186+'f2 krep'!K186+'f2 deleg'!K186+'f2 spec'!K186+'f2 inst nuoma'!K186</f>
        <v>0</v>
      </c>
      <c r="L186" s="114">
        <f ca="1">'f2 biud'!L186+'f2 biud v pav'!L186+'f2 krep'!L186+'f2 deleg'!L186+'f2 spec'!L186+'f2 inst nuoma'!L186</f>
        <v>0</v>
      </c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3">
        <v>1</v>
      </c>
      <c r="B207" s="294"/>
      <c r="C207" s="294"/>
      <c r="D207" s="294"/>
      <c r="E207" s="294"/>
      <c r="F207" s="295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t="shared" ref="I216:L218" si="21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3">
        <v>1</v>
      </c>
      <c r="B246" s="294"/>
      <c r="C246" s="294"/>
      <c r="D246" s="294"/>
      <c r="E246" s="294"/>
      <c r="F246" s="295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t="shared" ref="I250:L251" si="24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t="shared" ref="I276:L277" si="25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t="shared" ref="I279:L280" si="26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3">
        <v>1</v>
      </c>
      <c r="B286" s="294"/>
      <c r="C286" s="294"/>
      <c r="D286" s="294"/>
      <c r="E286" s="294"/>
      <c r="F286" s="295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3">
        <v>1</v>
      </c>
      <c r="B327" s="294"/>
      <c r="C327" s="294"/>
      <c r="D327" s="294"/>
      <c r="E327" s="294"/>
      <c r="F327" s="295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t="shared" ref="I341:L342" si="31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6">
        <f>SUM(I30+I172)</f>
        <v>343265</v>
      </c>
      <c r="J344" s="257">
        <f>SUM(J30+J172)</f>
        <v>282964</v>
      </c>
      <c r="K344" s="257">
        <f>SUM(K30+K172)</f>
        <v>259967.37</v>
      </c>
      <c r="L344" s="258">
        <f>SUM(L30+L172)</f>
        <v>259966.86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</row>
    <row r="348" spans="1:17" ht="22.5" customHeight="1">
      <c r="A348" s="9"/>
      <c r="B348" s="97"/>
      <c r="C348" s="97"/>
      <c r="D348" s="97"/>
      <c r="E348" s="97"/>
      <c r="F348" s="97"/>
      <c r="G348" s="185" t="s">
        <v>193</v>
      </c>
      <c r="H348" s="27"/>
      <c r="I348" s="3"/>
      <c r="J348" s="3"/>
      <c r="K348" s="82" t="s">
        <v>194</v>
      </c>
      <c r="L348" s="82"/>
      <c r="M348" s="3"/>
      <c r="N348" s="3"/>
      <c r="O348" s="3"/>
      <c r="P348" s="3"/>
      <c r="Q348" s="3"/>
    </row>
    <row r="349" spans="1:17" ht="18.75">
      <c r="A349" s="187"/>
      <c r="B349" s="188"/>
      <c r="C349" s="188"/>
      <c r="D349" s="239" t="s">
        <v>174</v>
      </c>
      <c r="E349" s="240"/>
      <c r="F349" s="240"/>
      <c r="G349" s="240"/>
      <c r="H349" s="240"/>
      <c r="I349" s="186" t="s">
        <v>132</v>
      </c>
      <c r="J349" s="3"/>
      <c r="K349" s="310" t="s">
        <v>133</v>
      </c>
      <c r="L349" s="310"/>
      <c r="M349" s="3"/>
      <c r="N349" s="3"/>
      <c r="O349" s="3"/>
      <c r="P349" s="3"/>
      <c r="Q349" s="3"/>
    </row>
    <row r="350" spans="1:17" ht="15.75">
      <c r="B350" s="3"/>
      <c r="C350" s="3"/>
      <c r="D350" s="3"/>
      <c r="E350" s="3"/>
      <c r="F350" s="14"/>
      <c r="G350" s="3"/>
      <c r="H350" s="3"/>
      <c r="I350" s="161"/>
      <c r="J350" s="3"/>
      <c r="K350" s="161"/>
      <c r="L350" s="161"/>
      <c r="M350" s="3"/>
      <c r="N350" s="3"/>
      <c r="O350" s="3"/>
      <c r="P350" s="3"/>
      <c r="Q350" s="3"/>
    </row>
    <row r="351" spans="1:17" ht="15.75">
      <c r="B351" s="3"/>
      <c r="C351" s="3"/>
      <c r="D351" s="82"/>
      <c r="E351" s="82"/>
      <c r="F351" s="242"/>
      <c r="G351" s="82" t="s">
        <v>195</v>
      </c>
      <c r="H351" s="3"/>
      <c r="I351" s="161"/>
      <c r="J351" s="3"/>
      <c r="K351" s="243" t="s">
        <v>196</v>
      </c>
      <c r="L351" s="243"/>
      <c r="M351" s="3"/>
      <c r="N351" s="3"/>
      <c r="O351" s="3"/>
      <c r="P351" s="3"/>
      <c r="Q351" s="3"/>
    </row>
    <row r="352" spans="1:17" ht="18.75">
      <c r="A352" s="160"/>
      <c r="B352" s="5"/>
      <c r="C352" s="5"/>
      <c r="D352" s="311" t="s">
        <v>175</v>
      </c>
      <c r="E352" s="312"/>
      <c r="F352" s="312"/>
      <c r="G352" s="312"/>
      <c r="H352" s="241"/>
      <c r="I352" s="186" t="s">
        <v>132</v>
      </c>
      <c r="J352" s="5"/>
      <c r="K352" s="310" t="s">
        <v>133</v>
      </c>
      <c r="L352" s="310"/>
      <c r="M352" s="3"/>
      <c r="N352" s="3"/>
      <c r="O352" s="3"/>
      <c r="P352" s="3"/>
      <c r="Q352" s="3"/>
    </row>
    <row r="353" spans="1:17"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A354" s="3"/>
      <c r="B354" s="3"/>
      <c r="C354" s="3"/>
      <c r="D354" s="3"/>
      <c r="E354" s="3"/>
      <c r="F354" s="1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>
      <c r="P355" s="3"/>
    </row>
    <row r="356" spans="1:17">
      <c r="P356" s="3"/>
    </row>
    <row r="357" spans="1:17">
      <c r="P357" s="3"/>
    </row>
    <row r="358" spans="1:17">
      <c r="G358" s="160"/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K23:L24" name="Range67"/>
    <protectedRange sqref="L21" name="Range65"/>
    <protectedRange sqref="I343:L343" name="Range61"/>
    <protectedRange sqref="I337:L337" name="Range59"/>
    <protectedRange sqref="I311:L311 L241 I329:L329 L190 I255:L255 I304:L304 L180 I252:L252 L249 L230 L182 L232:L233 L199 L211 L219 L203 L208 L192" name="Range53"/>
    <protectedRange sqref="J305:L305" name="Range51"/>
    <protectedRange sqref="I170:L170 I284:L285 J219:K219 I180:K182 I211:K214 I305 I177:L177 J165:L165 I199:K203 I330:L330 I208:K208 I190:K192 I230:K233 I296:L297 I333:L334 I319:L321 I324:L325 I308 I163:I164 J163:L163 I195:L195 L181 L191 L200:L202 L212:L214 I220:L225 L231 I236:L237 J58:L59 I241:K241 I240:L240 I256:L256 I301:L301 I315:L315 I168:L168 I215:L215 I260:L263 I266:L267 I270:L271 I274:L275 I278:L278 I281:L281 I244:L245 I291:L293 J154:L154 J145:L145 J128:L128 J106:L106 J90:L90 J82:L82 J55:L55 I187:L187" name="Range37"/>
    <protectedRange sqref="I219" name="Range33"/>
    <protectedRange sqref="I165" name="Range23"/>
    <protectedRange sqref="I154" name="Range21"/>
    <protectedRange sqref="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" name="Range3"/>
    <protectedRange sqref="I35:L36 I185:L186 I47:L52 I56:L57 I60:L61 I144:L144 I139:L139 I40:L40" name="Islaidos 2.1"/>
    <protectedRange sqref="I45:I46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40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I58:I59 J45:L46 I55" name="Range57"/>
    <protectedRange sqref="H26 A19:F22 H19:J22 G19:G20 G22" name="Range73"/>
    <protectedRange sqref="I223:L225" name="Range55"/>
    <protectedRange sqref="H348:L348" name="Range74_3"/>
    <protectedRange sqref="G348" name="Range74_2_1"/>
    <protectedRange sqref="A9:L9" name="Range69_1"/>
  </protectedRanges>
  <mergeCells count="31">
    <mergeCell ref="D352:G352"/>
    <mergeCell ref="A286:F286"/>
    <mergeCell ref="K352:L352"/>
    <mergeCell ref="A169:F169"/>
    <mergeCell ref="A207:F207"/>
    <mergeCell ref="A246:F246"/>
    <mergeCell ref="K349:L349"/>
    <mergeCell ref="A327:F327"/>
    <mergeCell ref="A53:F53"/>
    <mergeCell ref="E17:K17"/>
    <mergeCell ref="A129:F129"/>
    <mergeCell ref="A29:F29"/>
    <mergeCell ref="A88:F88"/>
    <mergeCell ref="H27:H28"/>
    <mergeCell ref="G25:H25"/>
    <mergeCell ref="B13:L13"/>
    <mergeCell ref="L27:L28"/>
    <mergeCell ref="K27:K28"/>
    <mergeCell ref="G27:G28"/>
    <mergeCell ref="A27:F28"/>
    <mergeCell ref="I27:J27"/>
    <mergeCell ref="G15:K15"/>
    <mergeCell ref="A18:L18"/>
    <mergeCell ref="G16:K16"/>
    <mergeCell ref="C22:I22"/>
    <mergeCell ref="G11:K11"/>
    <mergeCell ref="G10:K10"/>
    <mergeCell ref="G6:K6"/>
    <mergeCell ref="A7:L7"/>
    <mergeCell ref="G8:K8"/>
    <mergeCell ref="A9:L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2" t="s">
        <v>176</v>
      </c>
      <c r="K1" s="273"/>
      <c r="L1" s="27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3"/>
      <c r="K2" s="273"/>
      <c r="L2" s="27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3"/>
      <c r="K3" s="273"/>
      <c r="L3" s="27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3"/>
      <c r="K4" s="273"/>
      <c r="L4" s="27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3"/>
      <c r="K5" s="273"/>
      <c r="L5" s="27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9"/>
      <c r="H6" s="290"/>
      <c r="I6" s="290"/>
      <c r="J6" s="290"/>
      <c r="K6" s="29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4" t="s">
        <v>173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0" t="s">
        <v>161</v>
      </c>
      <c r="H8" s="270"/>
      <c r="I8" s="270"/>
      <c r="J8" s="270"/>
      <c r="K8" s="27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8" t="s">
        <v>163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69" t="s">
        <v>164</v>
      </c>
      <c r="H10" s="269"/>
      <c r="I10" s="269"/>
      <c r="J10" s="269"/>
      <c r="K10" s="26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71" t="s">
        <v>162</v>
      </c>
      <c r="H11" s="271"/>
      <c r="I11" s="271"/>
      <c r="J11" s="271"/>
      <c r="K11" s="27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68" t="s">
        <v>5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69" t="s">
        <v>165</v>
      </c>
      <c r="H15" s="269"/>
      <c r="I15" s="269"/>
      <c r="J15" s="269"/>
      <c r="K15" s="26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7" t="s">
        <v>166</v>
      </c>
      <c r="H16" s="287"/>
      <c r="I16" s="287"/>
      <c r="J16" s="287"/>
      <c r="K16" s="28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91"/>
      <c r="H17" s="292"/>
      <c r="I17" s="292"/>
      <c r="J17" s="292"/>
      <c r="K17" s="29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13"/>
      <c r="D19" s="314"/>
      <c r="E19" s="314"/>
      <c r="F19" s="314"/>
      <c r="G19" s="314"/>
      <c r="H19" s="314"/>
      <c r="I19" s="31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08" t="s">
        <v>179</v>
      </c>
      <c r="D20" s="309"/>
      <c r="E20" s="309"/>
      <c r="F20" s="309"/>
      <c r="G20" s="309"/>
      <c r="H20" s="309"/>
      <c r="I20" s="30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08" t="s">
        <v>180</v>
      </c>
      <c r="D21" s="309"/>
      <c r="E21" s="309"/>
      <c r="F21" s="309"/>
      <c r="G21" s="309"/>
      <c r="H21" s="309"/>
      <c r="I21" s="30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08" t="s">
        <v>178</v>
      </c>
      <c r="D22" s="309"/>
      <c r="E22" s="309"/>
      <c r="F22" s="309"/>
      <c r="G22" s="309"/>
      <c r="H22" s="309"/>
      <c r="I22" s="30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8" t="s">
        <v>7</v>
      </c>
      <c r="H25" s="28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76" t="s">
        <v>2</v>
      </c>
      <c r="B27" s="277"/>
      <c r="C27" s="278"/>
      <c r="D27" s="278"/>
      <c r="E27" s="278"/>
      <c r="F27" s="278"/>
      <c r="G27" s="281" t="s">
        <v>3</v>
      </c>
      <c r="H27" s="283" t="s">
        <v>143</v>
      </c>
      <c r="I27" s="285" t="s">
        <v>147</v>
      </c>
      <c r="J27" s="286"/>
      <c r="K27" s="306" t="s">
        <v>144</v>
      </c>
      <c r="L27" s="30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3">
        <v>1</v>
      </c>
      <c r="B54" s="294"/>
      <c r="C54" s="294"/>
      <c r="D54" s="294"/>
      <c r="E54" s="294"/>
      <c r="F54" s="29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0">
        <v>1</v>
      </c>
      <c r="B90" s="301"/>
      <c r="C90" s="301"/>
      <c r="D90" s="301"/>
      <c r="E90" s="301"/>
      <c r="F90" s="3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3">
        <v>1</v>
      </c>
      <c r="B131" s="294"/>
      <c r="C131" s="294"/>
      <c r="D131" s="294"/>
      <c r="E131" s="294"/>
      <c r="F131" s="29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3">
        <v>1</v>
      </c>
      <c r="B171" s="294"/>
      <c r="C171" s="294"/>
      <c r="D171" s="294"/>
      <c r="E171" s="294"/>
      <c r="F171" s="29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3">
        <v>1</v>
      </c>
      <c r="B208" s="294"/>
      <c r="C208" s="294"/>
      <c r="D208" s="294"/>
      <c r="E208" s="294"/>
      <c r="F208" s="29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3">
        <v>1</v>
      </c>
      <c r="B247" s="294"/>
      <c r="C247" s="294"/>
      <c r="D247" s="294"/>
      <c r="E247" s="294"/>
      <c r="F247" s="29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3">
        <v>1</v>
      </c>
      <c r="B288" s="294"/>
      <c r="C288" s="294"/>
      <c r="D288" s="294"/>
      <c r="E288" s="294"/>
      <c r="F288" s="29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3">
        <v>1</v>
      </c>
      <c r="B330" s="294"/>
      <c r="C330" s="294"/>
      <c r="D330" s="294"/>
      <c r="E330" s="294"/>
      <c r="F330" s="29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0" t="s">
        <v>133</v>
      </c>
      <c r="L348" s="31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1" t="s">
        <v>175</v>
      </c>
      <c r="E351" s="312"/>
      <c r="F351" s="312"/>
      <c r="G351" s="312"/>
      <c r="H351" s="241"/>
      <c r="I351" s="186" t="s">
        <v>132</v>
      </c>
      <c r="J351" s="5"/>
      <c r="K351" s="310" t="s">
        <v>133</v>
      </c>
      <c r="L351" s="31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A330:F330"/>
    <mergeCell ref="K351:L351"/>
    <mergeCell ref="A247:F247"/>
    <mergeCell ref="A131:F131"/>
    <mergeCell ref="A90:F90"/>
    <mergeCell ref="A288:F288"/>
    <mergeCell ref="A208:F208"/>
    <mergeCell ref="A171:F171"/>
    <mergeCell ref="A18:L18"/>
    <mergeCell ref="J1:L5"/>
    <mergeCell ref="G6:K6"/>
    <mergeCell ref="A7:L7"/>
    <mergeCell ref="G8:K8"/>
    <mergeCell ref="K348:L348"/>
    <mergeCell ref="H27:H28"/>
    <mergeCell ref="A9:L9"/>
    <mergeCell ref="A29:F29"/>
    <mergeCell ref="I27:J27"/>
    <mergeCell ref="G10:K10"/>
    <mergeCell ref="C21:I21"/>
    <mergeCell ref="G27:G28"/>
    <mergeCell ref="G11:K11"/>
    <mergeCell ref="C20:I20"/>
    <mergeCell ref="C19:I19"/>
    <mergeCell ref="G25:H25"/>
    <mergeCell ref="A54:F54"/>
    <mergeCell ref="L27:L28"/>
    <mergeCell ref="G17:K17"/>
    <mergeCell ref="B13:L13"/>
    <mergeCell ref="G15:K15"/>
    <mergeCell ref="C22:I22"/>
    <mergeCell ref="A27:F28"/>
    <mergeCell ref="G16:K16"/>
    <mergeCell ref="K27:K28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9"/>
  <sheetViews>
    <sheetView showZeros="0" topLeftCell="A316" zoomScaleNormal="100" zoomScaleSheetLayoutView="120" workbookViewId="0">
      <selection activeCell="I20" sqref="I2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9" t="s">
        <v>191</v>
      </c>
      <c r="H6" s="290"/>
      <c r="I6" s="290"/>
      <c r="J6" s="290"/>
      <c r="K6" s="29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4" t="s">
        <v>173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70" t="s">
        <v>161</v>
      </c>
      <c r="H8" s="270"/>
      <c r="I8" s="270"/>
      <c r="J8" s="270"/>
      <c r="K8" s="27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68" t="s">
        <v>204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69" t="s">
        <v>202</v>
      </c>
      <c r="H10" s="269"/>
      <c r="I10" s="269"/>
      <c r="J10" s="269"/>
      <c r="K10" s="26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71" t="s">
        <v>162</v>
      </c>
      <c r="H11" s="271"/>
      <c r="I11" s="271"/>
      <c r="J11" s="271"/>
      <c r="K11" s="27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68" t="s">
        <v>5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69" t="s">
        <v>205</v>
      </c>
      <c r="H15" s="269"/>
      <c r="I15" s="269"/>
      <c r="J15" s="269"/>
      <c r="K15" s="269"/>
      <c r="M15" s="3"/>
      <c r="N15" s="3"/>
      <c r="O15" s="3"/>
      <c r="P15" s="3"/>
    </row>
    <row r="16" spans="1:36" ht="11.25" customHeight="1">
      <c r="G16" s="287" t="s">
        <v>166</v>
      </c>
      <c r="H16" s="287"/>
      <c r="I16" s="287"/>
      <c r="J16" s="287"/>
      <c r="K16" s="287"/>
      <c r="M16" s="3"/>
      <c r="N16" s="3"/>
      <c r="O16" s="3"/>
      <c r="P16" s="3"/>
    </row>
    <row r="17" spans="1:17">
      <c r="A17" s="5"/>
      <c r="B17" s="169"/>
      <c r="C17" s="169"/>
      <c r="D17" s="169"/>
      <c r="E17" s="309" t="s">
        <v>192</v>
      </c>
      <c r="F17" s="309"/>
      <c r="G17" s="309"/>
      <c r="H17" s="309"/>
      <c r="I17" s="309"/>
      <c r="J17" s="309"/>
      <c r="K17" s="309"/>
      <c r="L17" s="169"/>
      <c r="M17" s="3"/>
      <c r="N17" s="3"/>
      <c r="O17" s="3"/>
      <c r="P17" s="3"/>
    </row>
    <row r="18" spans="1:17" ht="12" customHeight="1">
      <c r="A18" s="296" t="s">
        <v>177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13"/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 t="s">
        <v>198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8" t="s">
        <v>7</v>
      </c>
      <c r="H25" s="288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76" t="s">
        <v>2</v>
      </c>
      <c r="B27" s="277"/>
      <c r="C27" s="278"/>
      <c r="D27" s="278"/>
      <c r="E27" s="278"/>
      <c r="F27" s="278"/>
      <c r="G27" s="281" t="s">
        <v>3</v>
      </c>
      <c r="H27" s="283" t="s">
        <v>143</v>
      </c>
      <c r="I27" s="285" t="s">
        <v>147</v>
      </c>
      <c r="J27" s="286"/>
      <c r="K27" s="306" t="s">
        <v>144</v>
      </c>
      <c r="L27" s="304" t="s">
        <v>168</v>
      </c>
      <c r="M27" s="105"/>
      <c r="N27" s="3"/>
      <c r="O27" s="3"/>
      <c r="P27" s="3"/>
    </row>
    <row r="28" spans="1:1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</row>
    <row r="29" spans="1:1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300166</v>
      </c>
      <c r="J30" s="110">
        <f>SUM(J31+J41+J62+J83+J91+J107+J130+J146+J155)</f>
        <v>253882</v>
      </c>
      <c r="K30" s="253">
        <f>SUM(K31+K41+K62+K83+K91+K107+K130+K146+K155)</f>
        <v>235540.31</v>
      </c>
      <c r="L30" s="254">
        <f>SUM(L31+L41+L62+L83+L91+L107+L130+L146+L155)</f>
        <v>235539.8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285525</v>
      </c>
      <c r="J31" s="110">
        <f>SUM(J32+J37)</f>
        <v>245515</v>
      </c>
      <c r="K31" s="252">
        <f>SUM(K32+K37)</f>
        <v>227929.62</v>
      </c>
      <c r="L31" s="255">
        <f>SUM(L32+L37)</f>
        <v>227929.62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217438</v>
      </c>
      <c r="J32" s="127">
        <f t="shared" ref="J32:L33" si="0">SUM(J33)</f>
        <v>186891</v>
      </c>
      <c r="K32" s="251">
        <f t="shared" si="0"/>
        <v>174026.34</v>
      </c>
      <c r="L32" s="249">
        <f t="shared" si="0"/>
        <v>174026.34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217438</v>
      </c>
      <c r="J33" s="127">
        <f t="shared" si="0"/>
        <v>186891</v>
      </c>
      <c r="K33" s="251">
        <f t="shared" si="0"/>
        <v>174026.34</v>
      </c>
      <c r="L33" s="249">
        <f t="shared" si="0"/>
        <v>174026.34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217438</v>
      </c>
      <c r="J34" s="127">
        <f>SUM(J35:J36)</f>
        <v>186891</v>
      </c>
      <c r="K34" s="251">
        <f>SUM(K35:K36)</f>
        <v>174026.34</v>
      </c>
      <c r="L34" s="249">
        <f>SUM(L35:L36)</f>
        <v>174026.34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f>216834+604</f>
        <v>217438</v>
      </c>
      <c r="J35" s="116">
        <f>56492+103387+604+26408</f>
        <v>186891</v>
      </c>
      <c r="K35" s="246">
        <v>174026.34</v>
      </c>
      <c r="L35" s="246">
        <v>174026.34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68087</v>
      </c>
      <c r="J37" s="127">
        <f t="shared" ref="J37:L38" si="1">J38</f>
        <v>58624</v>
      </c>
      <c r="K37" s="251">
        <f t="shared" si="1"/>
        <v>53903.28</v>
      </c>
      <c r="L37" s="249">
        <f t="shared" si="1"/>
        <v>53903.28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68087</v>
      </c>
      <c r="J38" s="127">
        <f t="shared" si="1"/>
        <v>58624</v>
      </c>
      <c r="K38" s="249">
        <f t="shared" si="1"/>
        <v>53903.28</v>
      </c>
      <c r="L38" s="249">
        <f t="shared" si="1"/>
        <v>53903.28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68087</v>
      </c>
      <c r="J39" s="127">
        <f>J40</f>
        <v>58624</v>
      </c>
      <c r="K39" s="249">
        <f>K40</f>
        <v>53903.28</v>
      </c>
      <c r="L39" s="249">
        <f>L40</f>
        <v>53903.28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f>67900+187</f>
        <v>68087</v>
      </c>
      <c r="J40" s="116">
        <f>18227+32029+187+8181</f>
        <v>58624</v>
      </c>
      <c r="K40" s="246">
        <v>53903.28</v>
      </c>
      <c r="L40" s="246">
        <v>53903.28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14641</v>
      </c>
      <c r="J41" s="119">
        <f t="shared" si="2"/>
        <v>8367</v>
      </c>
      <c r="K41" s="250">
        <f t="shared" si="2"/>
        <v>7610.6900000000005</v>
      </c>
      <c r="L41" s="250">
        <f t="shared" si="2"/>
        <v>7610.18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14641</v>
      </c>
      <c r="J42" s="129">
        <f t="shared" si="2"/>
        <v>8367</v>
      </c>
      <c r="K42" s="249">
        <f t="shared" si="2"/>
        <v>7610.6900000000005</v>
      </c>
      <c r="L42" s="251">
        <f t="shared" si="2"/>
        <v>7610.18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14641</v>
      </c>
      <c r="J43" s="129">
        <f t="shared" si="2"/>
        <v>8367</v>
      </c>
      <c r="K43" s="248">
        <f t="shared" si="2"/>
        <v>7610.6900000000005</v>
      </c>
      <c r="L43" s="248">
        <f t="shared" si="2"/>
        <v>7610.18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14641</v>
      </c>
      <c r="J44" s="150">
        <f>SUM(J45:J61)-J53</f>
        <v>8367</v>
      </c>
      <c r="K44" s="247">
        <f>SUM(K45:K61)-K53</f>
        <v>7610.6900000000005</v>
      </c>
      <c r="L44" s="256">
        <f>SUM(L45:L61)-L53</f>
        <v>7610.18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579</v>
      </c>
      <c r="J47" s="116">
        <f>160+155+150</f>
        <v>465</v>
      </c>
      <c r="K47" s="246">
        <v>465.28</v>
      </c>
      <c r="L47" s="246">
        <v>465.28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868</v>
      </c>
      <c r="J51" s="246">
        <f>225+225+293</f>
        <v>743</v>
      </c>
      <c r="K51" s="246">
        <v>427.93</v>
      </c>
      <c r="L51" s="246">
        <v>427.93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03">
        <v>1</v>
      </c>
      <c r="B53" s="294"/>
      <c r="C53" s="294"/>
      <c r="D53" s="294"/>
      <c r="E53" s="294"/>
      <c r="F53" s="29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>
        <v>579</v>
      </c>
      <c r="J56" s="116">
        <f>237+342</f>
        <v>579</v>
      </c>
      <c r="K56" s="246">
        <v>447.17</v>
      </c>
      <c r="L56" s="246">
        <v>447.17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86</v>
      </c>
      <c r="J57" s="116">
        <f>30+30</f>
        <v>60</v>
      </c>
      <c r="K57" s="246">
        <v>25.87</v>
      </c>
      <c r="L57" s="246">
        <v>25.87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10571</v>
      </c>
      <c r="J60" s="116">
        <f>3477+677+538</f>
        <v>4692</v>
      </c>
      <c r="K60" s="246">
        <f>3589.95+780.83+89.34+231.88</f>
        <v>4692</v>
      </c>
      <c r="L60" s="246">
        <v>4692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f>1158+800</f>
        <v>1958</v>
      </c>
      <c r="J61" s="116">
        <f>128+600+800+300</f>
        <v>1828</v>
      </c>
      <c r="K61" s="246">
        <v>1552.44</v>
      </c>
      <c r="L61" s="246">
        <v>1551.93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00">
        <v>1</v>
      </c>
      <c r="B88" s="301"/>
      <c r="C88" s="301"/>
      <c r="D88" s="301"/>
      <c r="E88" s="301"/>
      <c r="F88" s="302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3">
        <v>1</v>
      </c>
      <c r="B129" s="294"/>
      <c r="C129" s="294"/>
      <c r="D129" s="294"/>
      <c r="E129" s="294"/>
      <c r="F129" s="295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3">
        <v>1</v>
      </c>
      <c r="B169" s="294"/>
      <c r="C169" s="294"/>
      <c r="D169" s="294"/>
      <c r="E169" s="294"/>
      <c r="F169" s="295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579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579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579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579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579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>
        <v>579</v>
      </c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3">
        <v>1</v>
      </c>
      <c r="B207" s="294"/>
      <c r="C207" s="294"/>
      <c r="D207" s="294"/>
      <c r="E207" s="294"/>
      <c r="F207" s="295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3">
        <v>1</v>
      </c>
      <c r="B246" s="294"/>
      <c r="C246" s="294"/>
      <c r="D246" s="294"/>
      <c r="E246" s="294"/>
      <c r="F246" s="295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3">
        <v>1</v>
      </c>
      <c r="B286" s="294"/>
      <c r="C286" s="294"/>
      <c r="D286" s="294"/>
      <c r="E286" s="294"/>
      <c r="F286" s="295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3">
        <v>1</v>
      </c>
      <c r="B327" s="294"/>
      <c r="C327" s="294"/>
      <c r="D327" s="294"/>
      <c r="E327" s="294"/>
      <c r="F327" s="295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300745</v>
      </c>
      <c r="J344" s="141">
        <f>SUM(J30+J172)</f>
        <v>253882</v>
      </c>
      <c r="K344" s="257">
        <f>SUM(K30+K172)</f>
        <v>235540.31</v>
      </c>
      <c r="L344" s="258">
        <f>SUM(L30+L172)</f>
        <v>235539.8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B347" s="3"/>
      <c r="C347" s="3"/>
      <c r="D347" s="3"/>
      <c r="E347" s="3"/>
      <c r="F347" s="1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30" customHeight="1">
      <c r="A348" s="9"/>
      <c r="B348" s="97"/>
      <c r="C348" s="97"/>
      <c r="D348" s="184"/>
      <c r="E348" s="184"/>
      <c r="F348" s="184"/>
      <c r="G348" s="185" t="s">
        <v>193</v>
      </c>
      <c r="H348" s="27"/>
      <c r="I348" s="3"/>
      <c r="J348" s="3"/>
      <c r="K348" s="82" t="s">
        <v>194</v>
      </c>
      <c r="L348" s="82"/>
      <c r="M348" s="3"/>
      <c r="N348" s="3"/>
      <c r="O348" s="3"/>
      <c r="P348" s="3"/>
      <c r="Q348" s="3"/>
    </row>
    <row r="349" spans="1:17" ht="18.75">
      <c r="A349" s="187"/>
      <c r="B349" s="188"/>
      <c r="C349" s="188"/>
      <c r="D349" s="239" t="s">
        <v>174</v>
      </c>
      <c r="E349" s="240"/>
      <c r="F349" s="240"/>
      <c r="G349" s="27"/>
      <c r="H349" s="240"/>
      <c r="I349" s="186" t="s">
        <v>132</v>
      </c>
      <c r="J349" s="3"/>
      <c r="K349" s="310" t="s">
        <v>133</v>
      </c>
      <c r="L349" s="310"/>
      <c r="M349" s="3"/>
      <c r="N349" s="3"/>
      <c r="O349" s="3"/>
      <c r="P349" s="3"/>
      <c r="Q349" s="3"/>
    </row>
    <row r="350" spans="1:17" ht="15.75">
      <c r="B350" s="3"/>
      <c r="C350" s="3"/>
      <c r="D350" s="3"/>
      <c r="E350" s="3"/>
      <c r="F350" s="14"/>
      <c r="G350" s="3"/>
      <c r="H350" s="3"/>
      <c r="I350" s="161"/>
      <c r="J350" s="3"/>
      <c r="K350" s="161"/>
      <c r="L350" s="161"/>
      <c r="M350" s="3"/>
      <c r="N350" s="3"/>
      <c r="O350" s="3"/>
      <c r="P350" s="3"/>
      <c r="Q350" s="3"/>
    </row>
    <row r="351" spans="1:17" ht="15.75">
      <c r="B351" s="3"/>
      <c r="C351" s="3"/>
      <c r="D351" s="82"/>
      <c r="E351" s="82"/>
      <c r="F351" s="242"/>
      <c r="G351" s="82" t="s">
        <v>195</v>
      </c>
      <c r="H351" s="3"/>
      <c r="I351" s="161"/>
      <c r="J351" s="3"/>
      <c r="K351" s="243" t="s">
        <v>196</v>
      </c>
      <c r="L351" s="243"/>
      <c r="M351" s="3"/>
      <c r="N351" s="3"/>
      <c r="O351" s="3"/>
      <c r="P351" s="3"/>
      <c r="Q351" s="3"/>
    </row>
    <row r="352" spans="1:17" ht="18.75">
      <c r="A352" s="160"/>
      <c r="B352" s="5"/>
      <c r="C352" s="5"/>
      <c r="D352" s="311" t="s">
        <v>175</v>
      </c>
      <c r="E352" s="312"/>
      <c r="F352" s="312"/>
      <c r="G352" s="312"/>
      <c r="H352" s="241"/>
      <c r="I352" s="186" t="s">
        <v>132</v>
      </c>
      <c r="J352" s="5"/>
      <c r="K352" s="310" t="s">
        <v>133</v>
      </c>
      <c r="L352" s="310"/>
      <c r="M352" s="3"/>
      <c r="N352" s="3"/>
      <c r="O352" s="3"/>
      <c r="P352" s="3"/>
      <c r="Q352" s="3"/>
    </row>
    <row r="353" spans="1:17"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A354" s="3"/>
      <c r="B354" s="3"/>
      <c r="C354" s="3"/>
      <c r="D354" s="3"/>
      <c r="E354" s="3"/>
      <c r="F354" s="1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>
      <c r="P355" s="3"/>
    </row>
    <row r="356" spans="1:17">
      <c r="P356" s="3"/>
    </row>
    <row r="357" spans="1:17">
      <c r="P357" s="3"/>
    </row>
    <row r="358" spans="1:17">
      <c r="G358" s="160"/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</sheetData>
  <protectedRanges>
    <protectedRange sqref="H348:L348" name="Range74"/>
    <protectedRange sqref="A23:I24" name="Range72"/>
    <protectedRange sqref="J163:L164 J169:L169 I170:I171 I168:L168 J171:L171" name="Range71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G349" name="Range74_1"/>
    <protectedRange sqref="G348" name="Range74_2"/>
    <protectedRange sqref="A9:L9" name="Range69_1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2:G352"/>
    <mergeCell ref="A286:F286"/>
    <mergeCell ref="K352:L352"/>
    <mergeCell ref="A129:F129"/>
    <mergeCell ref="A207:F207"/>
    <mergeCell ref="A169:F169"/>
    <mergeCell ref="A246:F246"/>
    <mergeCell ref="A88:F88"/>
    <mergeCell ref="K27:K28"/>
    <mergeCell ref="I27:J27"/>
    <mergeCell ref="K349:L349"/>
    <mergeCell ref="A327:F327"/>
    <mergeCell ref="A53:F53"/>
    <mergeCell ref="A27:F28"/>
    <mergeCell ref="A29:F29"/>
    <mergeCell ref="G6:K6"/>
    <mergeCell ref="A7:L7"/>
    <mergeCell ref="G8:K8"/>
    <mergeCell ref="G15:K15"/>
    <mergeCell ref="A9:L9"/>
    <mergeCell ref="B13:L13"/>
    <mergeCell ref="G11:K11"/>
    <mergeCell ref="G10:K10"/>
    <mergeCell ref="H27:H28"/>
    <mergeCell ref="A18:L18"/>
    <mergeCell ref="C22:I22"/>
    <mergeCell ref="G25:H25"/>
    <mergeCell ref="G27:G28"/>
    <mergeCell ref="G16:K16"/>
    <mergeCell ref="E17:K17"/>
    <mergeCell ref="L27:L28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829"/>
  <sheetViews>
    <sheetView showZeros="0" topLeftCell="A313" zoomScaleNormal="100" zoomScaleSheetLayoutView="120" workbookViewId="0">
      <selection activeCell="G16" sqref="G16:K1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9" t="s">
        <v>191</v>
      </c>
      <c r="H6" s="290"/>
      <c r="I6" s="290"/>
      <c r="J6" s="290"/>
      <c r="K6" s="29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4" t="s">
        <v>173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70" t="s">
        <v>161</v>
      </c>
      <c r="H8" s="270"/>
      <c r="I8" s="270"/>
      <c r="J8" s="270"/>
      <c r="K8" s="27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68" t="s">
        <v>204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69" t="s">
        <v>202</v>
      </c>
      <c r="H10" s="269"/>
      <c r="I10" s="269"/>
      <c r="J10" s="269"/>
      <c r="K10" s="26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71" t="s">
        <v>162</v>
      </c>
      <c r="H11" s="271"/>
      <c r="I11" s="271"/>
      <c r="J11" s="271"/>
      <c r="K11" s="27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68" t="s">
        <v>5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69" t="str">
        <f ca="1">'f2 biud'!G15:K15</f>
        <v>2015-10-13  Nr. _18________</v>
      </c>
      <c r="H15" s="269"/>
      <c r="I15" s="269"/>
      <c r="J15" s="269"/>
      <c r="K15" s="269"/>
      <c r="M15" s="3"/>
      <c r="N15" s="3"/>
      <c r="O15" s="3"/>
      <c r="P15" s="3"/>
    </row>
    <row r="16" spans="1:36" ht="11.25" customHeight="1">
      <c r="G16" s="287" t="s">
        <v>166</v>
      </c>
      <c r="H16" s="287"/>
      <c r="I16" s="287"/>
      <c r="J16" s="287"/>
      <c r="K16" s="287"/>
      <c r="M16" s="3"/>
      <c r="N16" s="3"/>
      <c r="O16" s="3"/>
      <c r="P16" s="3"/>
    </row>
    <row r="17" spans="1:17">
      <c r="A17" s="5"/>
      <c r="B17" s="169"/>
      <c r="C17" s="169"/>
      <c r="D17" s="169"/>
      <c r="E17" s="309" t="s">
        <v>192</v>
      </c>
      <c r="F17" s="309"/>
      <c r="G17" s="309"/>
      <c r="H17" s="309"/>
      <c r="I17" s="309"/>
      <c r="J17" s="309"/>
      <c r="K17" s="309"/>
      <c r="L17" s="169"/>
      <c r="M17" s="3"/>
      <c r="N17" s="3"/>
      <c r="O17" s="3"/>
      <c r="P17" s="3"/>
    </row>
    <row r="18" spans="1:17" ht="12" customHeight="1">
      <c r="A18" s="296" t="s">
        <v>177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13"/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 t="s">
        <v>198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8" t="s">
        <v>7</v>
      </c>
      <c r="H25" s="288"/>
      <c r="I25" s="233">
        <v>9</v>
      </c>
      <c r="J25" s="235">
        <v>6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76" t="s">
        <v>2</v>
      </c>
      <c r="B27" s="277"/>
      <c r="C27" s="278"/>
      <c r="D27" s="278"/>
      <c r="E27" s="278"/>
      <c r="F27" s="278"/>
      <c r="G27" s="281" t="s">
        <v>3</v>
      </c>
      <c r="H27" s="283" t="s">
        <v>143</v>
      </c>
      <c r="I27" s="285" t="s">
        <v>147</v>
      </c>
      <c r="J27" s="286"/>
      <c r="K27" s="306" t="s">
        <v>144</v>
      </c>
      <c r="L27" s="304" t="s">
        <v>168</v>
      </c>
      <c r="M27" s="105"/>
      <c r="N27" s="3"/>
      <c r="O27" s="3"/>
      <c r="P27" s="3"/>
    </row>
    <row r="28" spans="1:1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</row>
    <row r="29" spans="1:1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1013</v>
      </c>
      <c r="J30" s="110">
        <f>SUM(J31+J41+J62+J83+J91+J107+J130+J146+J155)</f>
        <v>810</v>
      </c>
      <c r="K30" s="253">
        <f>SUM(K31+K41+K62+K83+K91+K107+K130+K146+K155)</f>
        <v>780</v>
      </c>
      <c r="L30" s="254">
        <f>SUM(L31+L41+L62+L83+L91+L107+L130+L146+L155)</f>
        <v>780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t="shared" ref="I32:L33" si="0">SUM(I33)</f>
        <v>0</v>
      </c>
      <c r="J32" s="127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t="shared" ref="I37:L39" si="1">I38</f>
        <v>0</v>
      </c>
      <c r="J37" s="127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0</v>
      </c>
      <c r="J39" s="127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03">
        <v>1</v>
      </c>
      <c r="B53" s="294"/>
      <c r="C53" s="294"/>
      <c r="D53" s="294"/>
      <c r="E53" s="294"/>
      <c r="F53" s="29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t="shared" ref="I79:L81" si="3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t="shared" ref="I83:L85" si="4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00">
        <v>1</v>
      </c>
      <c r="B88" s="301"/>
      <c r="C88" s="301"/>
      <c r="D88" s="301"/>
      <c r="E88" s="301"/>
      <c r="F88" s="302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t="shared" ref="I92:L93" si="5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t="shared" ref="I97:L98" si="6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t="shared" ref="I113:L115" si="9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t="shared" ref="I117:L119" si="10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t="shared" ref="I121:L123" si="11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t="shared" ref="I125:L127" si="12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3">
        <v>1</v>
      </c>
      <c r="B129" s="294"/>
      <c r="C129" s="294"/>
      <c r="D129" s="294"/>
      <c r="E129" s="294"/>
      <c r="F129" s="295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1013</v>
      </c>
      <c r="J130" s="128">
        <f>SUM(J131+J136+J141)</f>
        <v>810</v>
      </c>
      <c r="K130" s="251">
        <f>SUM(K131+K136+K141)</f>
        <v>780</v>
      </c>
      <c r="L130" s="249">
        <f>SUM(L131+L136+L141)</f>
        <v>780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1013</v>
      </c>
      <c r="J136" s="152">
        <f t="shared" si="14"/>
        <v>810</v>
      </c>
      <c r="K136" s="259">
        <f t="shared" si="14"/>
        <v>780</v>
      </c>
      <c r="L136" s="248">
        <f t="shared" si="14"/>
        <v>780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1013</v>
      </c>
      <c r="J137" s="128">
        <f t="shared" si="14"/>
        <v>810</v>
      </c>
      <c r="K137" s="251">
        <f t="shared" si="14"/>
        <v>780</v>
      </c>
      <c r="L137" s="249">
        <f t="shared" si="14"/>
        <v>780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1013</v>
      </c>
      <c r="J138" s="128">
        <f>SUM(J139:J140)</f>
        <v>810</v>
      </c>
      <c r="K138" s="251">
        <f>SUM(K139:K140)</f>
        <v>780</v>
      </c>
      <c r="L138" s="249">
        <f>SUM(L139:L140)</f>
        <v>780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>
        <v>1013</v>
      </c>
      <c r="J139" s="116">
        <f>390+390+30</f>
        <v>810</v>
      </c>
      <c r="K139" s="246">
        <v>780</v>
      </c>
      <c r="L139" s="246">
        <v>780</v>
      </c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t="shared" ref="I141:L142" si="15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t="shared" ref="I152:L153" si="16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t="shared" ref="I156:L158" si="17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3">
        <v>1</v>
      </c>
      <c r="B169" s="294"/>
      <c r="C169" s="294"/>
      <c r="D169" s="294"/>
      <c r="E169" s="294"/>
      <c r="F169" s="295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3">
        <v>1</v>
      </c>
      <c r="B207" s="294"/>
      <c r="C207" s="294"/>
      <c r="D207" s="294"/>
      <c r="E207" s="294"/>
      <c r="F207" s="295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t="shared" ref="I216:L218" si="21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3">
        <v>1</v>
      </c>
      <c r="B246" s="294"/>
      <c r="C246" s="294"/>
      <c r="D246" s="294"/>
      <c r="E246" s="294"/>
      <c r="F246" s="295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t="shared" ref="I250:L251" si="24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t="shared" ref="I276:L277" si="25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t="shared" ref="I279:L280" si="26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3">
        <v>1</v>
      </c>
      <c r="B286" s="294"/>
      <c r="C286" s="294"/>
      <c r="D286" s="294"/>
      <c r="E286" s="294"/>
      <c r="F286" s="295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3">
        <v>1</v>
      </c>
      <c r="B327" s="294"/>
      <c r="C327" s="294"/>
      <c r="D327" s="294"/>
      <c r="E327" s="294"/>
      <c r="F327" s="295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t="shared" ref="I341:L342" si="31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1013</v>
      </c>
      <c r="J344" s="141">
        <f>SUM(J30+J172)</f>
        <v>810</v>
      </c>
      <c r="K344" s="257">
        <f>SUM(K30+K172)</f>
        <v>780</v>
      </c>
      <c r="L344" s="258">
        <f>SUM(L30+L172)</f>
        <v>780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B347" s="3"/>
      <c r="C347" s="3"/>
      <c r="D347" s="3"/>
      <c r="E347" s="3"/>
      <c r="F347" s="1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28.5" customHeight="1">
      <c r="A348" s="9"/>
      <c r="B348" s="97"/>
      <c r="C348" s="97"/>
      <c r="D348" s="184"/>
      <c r="E348" s="184"/>
      <c r="F348" s="184"/>
      <c r="G348" s="185" t="s">
        <v>193</v>
      </c>
      <c r="H348" s="27"/>
      <c r="I348" s="3"/>
      <c r="J348" s="3"/>
      <c r="K348" s="82" t="s">
        <v>194</v>
      </c>
      <c r="L348" s="82"/>
      <c r="M348" s="3"/>
      <c r="N348" s="3"/>
      <c r="O348" s="3"/>
      <c r="P348" s="3"/>
      <c r="Q348" s="3"/>
    </row>
    <row r="349" spans="1:17" ht="18.75">
      <c r="A349" s="187"/>
      <c r="B349" s="188"/>
      <c r="C349" s="188"/>
      <c r="D349" s="239" t="s">
        <v>174</v>
      </c>
      <c r="E349" s="240"/>
      <c r="F349" s="240"/>
      <c r="G349" s="185"/>
      <c r="H349" s="27"/>
      <c r="I349" s="3"/>
      <c r="J349" s="3"/>
      <c r="K349" s="310" t="s">
        <v>133</v>
      </c>
      <c r="L349" s="310"/>
      <c r="M349" s="3"/>
      <c r="N349" s="3"/>
      <c r="O349" s="3"/>
      <c r="P349" s="3"/>
      <c r="Q349" s="3"/>
    </row>
    <row r="350" spans="1:17" ht="15.75">
      <c r="B350" s="3"/>
      <c r="C350" s="3"/>
      <c r="D350" s="3"/>
      <c r="E350" s="240"/>
      <c r="F350" s="240"/>
      <c r="G350" s="185"/>
      <c r="H350" s="3"/>
      <c r="I350" s="161"/>
      <c r="J350" s="3"/>
      <c r="K350" s="161"/>
      <c r="L350" s="161"/>
      <c r="M350" s="3"/>
      <c r="N350" s="3"/>
      <c r="O350" s="3"/>
      <c r="P350" s="3"/>
      <c r="Q350" s="3"/>
    </row>
    <row r="351" spans="1:17" ht="15.75">
      <c r="B351" s="3"/>
      <c r="C351" s="3"/>
      <c r="D351" s="82"/>
      <c r="E351" s="82"/>
      <c r="F351" s="242"/>
      <c r="G351" s="82" t="s">
        <v>195</v>
      </c>
      <c r="H351" s="3"/>
      <c r="I351" s="161"/>
      <c r="J351" s="3"/>
      <c r="K351" s="243" t="s">
        <v>196</v>
      </c>
      <c r="L351" s="243"/>
      <c r="M351" s="3"/>
      <c r="N351" s="3"/>
      <c r="O351" s="3"/>
      <c r="P351" s="3"/>
      <c r="Q351" s="3"/>
    </row>
    <row r="352" spans="1:17" ht="18.75">
      <c r="A352" s="160"/>
      <c r="B352" s="5"/>
      <c r="C352" s="5"/>
      <c r="D352" s="311" t="s">
        <v>175</v>
      </c>
      <c r="E352" s="312"/>
      <c r="F352" s="312"/>
      <c r="G352" s="312"/>
      <c r="H352" s="241"/>
      <c r="I352" s="186" t="s">
        <v>132</v>
      </c>
      <c r="J352" s="5"/>
      <c r="K352" s="310" t="s">
        <v>133</v>
      </c>
      <c r="L352" s="310"/>
      <c r="M352" s="3"/>
      <c r="N352" s="3"/>
      <c r="O352" s="3"/>
      <c r="P352" s="3"/>
      <c r="Q352" s="3"/>
    </row>
    <row r="353" spans="1:17"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A354" s="3"/>
      <c r="B354" s="3"/>
      <c r="C354" s="3"/>
      <c r="D354" s="3"/>
      <c r="E354" s="3"/>
      <c r="F354" s="1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>
      <c r="P355" s="3"/>
    </row>
    <row r="356" spans="1:17">
      <c r="P356" s="3"/>
    </row>
    <row r="357" spans="1:17">
      <c r="P357" s="3"/>
    </row>
    <row r="358" spans="1:17">
      <c r="G358" s="160"/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</sheetData>
  <protectedRanges>
    <protectedRange sqref="A23:I24" name="Range72"/>
    <protectedRange sqref="J163:L164 J169:L169 I170:I171 I168:L168 J171:L171" name="Range71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H349:I349" name="Range74_1"/>
    <protectedRange sqref="G349:G350" name="Range74_2"/>
    <protectedRange sqref="H348:L348" name="Range74"/>
    <protectedRange sqref="G348" name="Range74_2_2"/>
    <protectedRange sqref="A9:L9" name="Range69_1_1"/>
  </protectedRanges>
  <mergeCells count="31">
    <mergeCell ref="A169:F169"/>
    <mergeCell ref="L27:L28"/>
    <mergeCell ref="D352:G352"/>
    <mergeCell ref="A286:F286"/>
    <mergeCell ref="K352:L352"/>
    <mergeCell ref="A207:F207"/>
    <mergeCell ref="A246:F246"/>
    <mergeCell ref="K349:L349"/>
    <mergeCell ref="A327:F327"/>
    <mergeCell ref="A53:F53"/>
    <mergeCell ref="A129:F129"/>
    <mergeCell ref="A88:F88"/>
    <mergeCell ref="A29:F29"/>
    <mergeCell ref="I27:J27"/>
    <mergeCell ref="H27:H28"/>
    <mergeCell ref="A27:F28"/>
    <mergeCell ref="G6:K6"/>
    <mergeCell ref="A7:L7"/>
    <mergeCell ref="G8:K8"/>
    <mergeCell ref="A9:L9"/>
    <mergeCell ref="K27:K28"/>
    <mergeCell ref="G27:G28"/>
    <mergeCell ref="G25:H25"/>
    <mergeCell ref="C22:I22"/>
    <mergeCell ref="A18:L18"/>
    <mergeCell ref="G10:K10"/>
    <mergeCell ref="G11:K11"/>
    <mergeCell ref="G15:K15"/>
    <mergeCell ref="E17:K17"/>
    <mergeCell ref="B13:L13"/>
    <mergeCell ref="G16:K16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829"/>
  <sheetViews>
    <sheetView showZeros="0" topLeftCell="A28" zoomScaleNormal="100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9" t="s">
        <v>191</v>
      </c>
      <c r="H6" s="290"/>
      <c r="I6" s="290"/>
      <c r="J6" s="290"/>
      <c r="K6" s="29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4" t="s">
        <v>173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70" t="s">
        <v>161</v>
      </c>
      <c r="H8" s="270"/>
      <c r="I8" s="270"/>
      <c r="J8" s="270"/>
      <c r="K8" s="27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68" t="s">
        <v>204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69" t="s">
        <v>202</v>
      </c>
      <c r="H10" s="269"/>
      <c r="I10" s="269"/>
      <c r="J10" s="269"/>
      <c r="K10" s="26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71" t="s">
        <v>162</v>
      </c>
      <c r="H11" s="271"/>
      <c r="I11" s="271"/>
      <c r="J11" s="271"/>
      <c r="K11" s="27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68" t="s">
        <v>5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69" t="str">
        <f ca="1">'f2 biud v pav'!G15:K15</f>
        <v>2015-10-13  Nr. _18________</v>
      </c>
      <c r="H15" s="269"/>
      <c r="I15" s="269"/>
      <c r="J15" s="269"/>
      <c r="K15" s="269"/>
      <c r="M15" s="3"/>
      <c r="N15" s="3"/>
      <c r="O15" s="3"/>
      <c r="P15" s="3"/>
    </row>
    <row r="16" spans="1:36" ht="11.25" customHeight="1">
      <c r="G16" s="287" t="s">
        <v>166</v>
      </c>
      <c r="H16" s="287"/>
      <c r="I16" s="287"/>
      <c r="J16" s="287"/>
      <c r="K16" s="287"/>
      <c r="M16" s="3"/>
      <c r="N16" s="3"/>
      <c r="O16" s="3"/>
      <c r="P16" s="3"/>
    </row>
    <row r="17" spans="1:17">
      <c r="A17" s="5"/>
      <c r="B17" s="169"/>
      <c r="C17" s="169"/>
      <c r="D17" s="169"/>
      <c r="E17" s="309" t="s">
        <v>192</v>
      </c>
      <c r="F17" s="309"/>
      <c r="G17" s="309"/>
      <c r="H17" s="309"/>
      <c r="I17" s="309"/>
      <c r="J17" s="309"/>
      <c r="K17" s="309"/>
      <c r="L17" s="169"/>
      <c r="M17" s="3"/>
      <c r="N17" s="3"/>
      <c r="O17" s="3"/>
      <c r="P17" s="3"/>
    </row>
    <row r="18" spans="1:17" ht="12" customHeight="1">
      <c r="A18" s="296" t="s">
        <v>177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13"/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 t="s">
        <v>199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8" t="s">
        <v>7</v>
      </c>
      <c r="H25" s="288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76" t="s">
        <v>2</v>
      </c>
      <c r="B27" s="277"/>
      <c r="C27" s="278"/>
      <c r="D27" s="278"/>
      <c r="E27" s="278"/>
      <c r="F27" s="278"/>
      <c r="G27" s="281" t="s">
        <v>3</v>
      </c>
      <c r="H27" s="283" t="s">
        <v>143</v>
      </c>
      <c r="I27" s="285" t="s">
        <v>147</v>
      </c>
      <c r="J27" s="286"/>
      <c r="K27" s="306" t="s">
        <v>144</v>
      </c>
      <c r="L27" s="304" t="s">
        <v>168</v>
      </c>
      <c r="M27" s="105"/>
      <c r="N27" s="3"/>
      <c r="O27" s="3"/>
      <c r="P27" s="3"/>
    </row>
    <row r="28" spans="1:1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</row>
    <row r="29" spans="1:1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18917</v>
      </c>
      <c r="J30" s="110">
        <f>SUM(J31+J41+J62+J83+J91+J107+J130+J146+J155)</f>
        <v>13900</v>
      </c>
      <c r="K30" s="253">
        <f>SUM(K31+K41+K62+K83+K91+K107+K130+K146+K155)</f>
        <v>11685.68</v>
      </c>
      <c r="L30" s="254">
        <f>SUM(L31+L41+L62+L83+L91+L107+L130+L146+L155)</f>
        <v>11685.68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18917</v>
      </c>
      <c r="J31" s="110">
        <f>SUM(J32+J37)</f>
        <v>13900</v>
      </c>
      <c r="K31" s="252">
        <f>SUM(K32+K37)</f>
        <v>11685.68</v>
      </c>
      <c r="L31" s="255">
        <f>SUM(L32+L37)</f>
        <v>11685.68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t="shared" ref="I32:L33" si="0">SUM(I33)</f>
        <v>14443</v>
      </c>
      <c r="J32" s="127">
        <f t="shared" si="0"/>
        <v>10600</v>
      </c>
      <c r="K32" s="251">
        <f t="shared" si="0"/>
        <v>8921.74</v>
      </c>
      <c r="L32" s="249">
        <f t="shared" si="0"/>
        <v>8921.74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14443</v>
      </c>
      <c r="J33" s="127">
        <f t="shared" si="0"/>
        <v>10600</v>
      </c>
      <c r="K33" s="251">
        <f t="shared" si="0"/>
        <v>8921.74</v>
      </c>
      <c r="L33" s="249">
        <f t="shared" si="0"/>
        <v>8921.74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14443</v>
      </c>
      <c r="J34" s="127">
        <f>SUM(J35:J36)</f>
        <v>10600</v>
      </c>
      <c r="K34" s="251">
        <f>SUM(K35:K36)</f>
        <v>8921.74</v>
      </c>
      <c r="L34" s="249">
        <f>SUM(L35:L36)</f>
        <v>8921.74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14443</v>
      </c>
      <c r="J35" s="116">
        <f>1300+8000+1300</f>
        <v>10600</v>
      </c>
      <c r="K35" s="246">
        <v>8921.74</v>
      </c>
      <c r="L35" s="246">
        <v>8921.74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t="shared" ref="I37:L39" si="1">I38</f>
        <v>4474</v>
      </c>
      <c r="J37" s="127">
        <f t="shared" si="1"/>
        <v>3300</v>
      </c>
      <c r="K37" s="251">
        <f t="shared" si="1"/>
        <v>2763.94</v>
      </c>
      <c r="L37" s="249">
        <f t="shared" si="1"/>
        <v>2763.94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4474</v>
      </c>
      <c r="J38" s="127">
        <f t="shared" si="1"/>
        <v>3300</v>
      </c>
      <c r="K38" s="249">
        <f t="shared" si="1"/>
        <v>2763.94</v>
      </c>
      <c r="L38" s="249">
        <f t="shared" si="1"/>
        <v>2763.94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4474</v>
      </c>
      <c r="J39" s="127">
        <f t="shared" si="1"/>
        <v>3300</v>
      </c>
      <c r="K39" s="249">
        <f t="shared" si="1"/>
        <v>2763.94</v>
      </c>
      <c r="L39" s="249">
        <f t="shared" si="1"/>
        <v>2763.94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4474</v>
      </c>
      <c r="J40" s="116">
        <f>400+2500+400</f>
        <v>3300</v>
      </c>
      <c r="K40" s="246">
        <v>2763.94</v>
      </c>
      <c r="L40" s="246">
        <v>2763.94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03">
        <v>1</v>
      </c>
      <c r="B53" s="294"/>
      <c r="C53" s="294"/>
      <c r="D53" s="294"/>
      <c r="E53" s="294"/>
      <c r="F53" s="29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t="shared" ref="I79:L81" si="3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t="shared" ref="I83:L85" si="4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00">
        <v>1</v>
      </c>
      <c r="B88" s="301"/>
      <c r="C88" s="301"/>
      <c r="D88" s="301"/>
      <c r="E88" s="301"/>
      <c r="F88" s="302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t="shared" ref="I92:L93" si="5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t="shared" ref="I97:L98" si="6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t="shared" ref="I113:L115" si="9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t="shared" ref="I117:L119" si="10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t="shared" ref="I121:L123" si="11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t="shared" ref="I125:L127" si="12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3">
        <v>1</v>
      </c>
      <c r="B129" s="294"/>
      <c r="C129" s="294"/>
      <c r="D129" s="294"/>
      <c r="E129" s="294"/>
      <c r="F129" s="295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t="shared" ref="I141:L142" si="15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t="shared" ref="I152:L153" si="16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t="shared" ref="I156:L158" si="17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3">
        <v>1</v>
      </c>
      <c r="B169" s="294"/>
      <c r="C169" s="294"/>
      <c r="D169" s="294"/>
      <c r="E169" s="294"/>
      <c r="F169" s="295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3">
        <v>1</v>
      </c>
      <c r="B207" s="294"/>
      <c r="C207" s="294"/>
      <c r="D207" s="294"/>
      <c r="E207" s="294"/>
      <c r="F207" s="295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t="shared" ref="I216:L218" si="21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3">
        <v>1</v>
      </c>
      <c r="B246" s="294"/>
      <c r="C246" s="294"/>
      <c r="D246" s="294"/>
      <c r="E246" s="294"/>
      <c r="F246" s="295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t="shared" ref="I250:L251" si="24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t="shared" ref="I276:L277" si="25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t="shared" ref="I279:L280" si="26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3">
        <v>1</v>
      </c>
      <c r="B286" s="294"/>
      <c r="C286" s="294"/>
      <c r="D286" s="294"/>
      <c r="E286" s="294"/>
      <c r="F286" s="295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3">
        <v>1</v>
      </c>
      <c r="B327" s="294"/>
      <c r="C327" s="294"/>
      <c r="D327" s="294"/>
      <c r="E327" s="294"/>
      <c r="F327" s="295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t="shared" ref="I341:L342" si="31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18917</v>
      </c>
      <c r="J344" s="141">
        <f>SUM(J30+J172)</f>
        <v>13900</v>
      </c>
      <c r="K344" s="257">
        <f>SUM(K30+K172)</f>
        <v>11685.68</v>
      </c>
      <c r="L344" s="258">
        <f>SUM(L30+L172)</f>
        <v>11685.68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</row>
    <row r="348" spans="1:17" ht="25.5" customHeight="1">
      <c r="A348" s="9"/>
      <c r="B348" s="97"/>
      <c r="C348" s="97"/>
      <c r="D348" s="97"/>
      <c r="E348" s="97"/>
      <c r="F348" s="97"/>
      <c r="G348" s="185" t="s">
        <v>193</v>
      </c>
      <c r="H348" s="27"/>
      <c r="I348" s="3"/>
      <c r="J348" s="3"/>
      <c r="K348" s="82" t="s">
        <v>194</v>
      </c>
      <c r="L348" s="82"/>
      <c r="M348" s="3"/>
      <c r="N348" s="3"/>
      <c r="O348" s="3"/>
      <c r="P348" s="3"/>
      <c r="Q348" s="3"/>
    </row>
    <row r="349" spans="1:17" ht="18.75">
      <c r="A349" s="187"/>
      <c r="B349" s="188"/>
      <c r="C349" s="188"/>
      <c r="D349" s="239" t="s">
        <v>174</v>
      </c>
      <c r="E349" s="240"/>
      <c r="F349" s="240"/>
      <c r="G349" s="240"/>
      <c r="H349" s="240"/>
      <c r="I349" s="186" t="s">
        <v>132</v>
      </c>
      <c r="J349" s="3"/>
      <c r="K349" s="310" t="s">
        <v>133</v>
      </c>
      <c r="L349" s="310"/>
      <c r="M349" s="3"/>
      <c r="N349" s="3"/>
      <c r="O349" s="3"/>
      <c r="P349" s="3"/>
      <c r="Q349" s="3"/>
    </row>
    <row r="350" spans="1:17" ht="15.75">
      <c r="B350" s="3"/>
      <c r="C350" s="3"/>
      <c r="D350" s="3"/>
      <c r="E350" s="3"/>
      <c r="F350" s="14"/>
      <c r="G350" s="3"/>
      <c r="H350" s="3"/>
      <c r="I350" s="161"/>
      <c r="J350" s="3"/>
      <c r="K350" s="161"/>
      <c r="L350" s="161"/>
      <c r="M350" s="3"/>
      <c r="N350" s="3"/>
      <c r="O350" s="3"/>
      <c r="P350" s="3"/>
      <c r="Q350" s="3"/>
    </row>
    <row r="351" spans="1:17" ht="15.75">
      <c r="B351" s="3"/>
      <c r="C351" s="3"/>
      <c r="D351" s="82"/>
      <c r="E351" s="82"/>
      <c r="F351" s="242"/>
      <c r="G351" s="82" t="s">
        <v>195</v>
      </c>
      <c r="H351" s="3"/>
      <c r="I351" s="161"/>
      <c r="J351" s="3"/>
      <c r="K351" s="243" t="s">
        <v>196</v>
      </c>
      <c r="L351" s="243"/>
      <c r="M351" s="3"/>
      <c r="N351" s="3"/>
      <c r="O351" s="3"/>
      <c r="P351" s="3"/>
      <c r="Q351" s="3"/>
    </row>
    <row r="352" spans="1:17" ht="18.75">
      <c r="A352" s="160"/>
      <c r="B352" s="5"/>
      <c r="C352" s="5"/>
      <c r="D352" s="311" t="s">
        <v>175</v>
      </c>
      <c r="E352" s="312"/>
      <c r="F352" s="312"/>
      <c r="G352" s="312"/>
      <c r="H352" s="241"/>
      <c r="I352" s="186" t="s">
        <v>132</v>
      </c>
      <c r="J352" s="5"/>
      <c r="K352" s="310" t="s">
        <v>133</v>
      </c>
      <c r="L352" s="310"/>
      <c r="M352" s="3"/>
      <c r="N352" s="3"/>
      <c r="O352" s="3"/>
      <c r="P352" s="3"/>
      <c r="Q352" s="3"/>
    </row>
    <row r="353" spans="1:17"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A354" s="3"/>
      <c r="B354" s="3"/>
      <c r="C354" s="3"/>
      <c r="D354" s="3"/>
      <c r="E354" s="3"/>
      <c r="F354" s="1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>
      <c r="P355" s="3"/>
    </row>
    <row r="356" spans="1:17">
      <c r="P356" s="3"/>
    </row>
    <row r="357" spans="1:17">
      <c r="P357" s="3"/>
    </row>
    <row r="358" spans="1:17">
      <c r="G358" s="160"/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H348:L348" name="Range74_3"/>
    <protectedRange sqref="G348" name="Range74_2_1"/>
    <protectedRange sqref="A9:L9" name="Range69_1_1"/>
  </protectedRanges>
  <mergeCells count="31">
    <mergeCell ref="A169:F169"/>
    <mergeCell ref="L27:L28"/>
    <mergeCell ref="D352:G352"/>
    <mergeCell ref="A286:F286"/>
    <mergeCell ref="K352:L352"/>
    <mergeCell ref="A207:F207"/>
    <mergeCell ref="A246:F246"/>
    <mergeCell ref="K349:L349"/>
    <mergeCell ref="A327:F327"/>
    <mergeCell ref="A53:F53"/>
    <mergeCell ref="A129:F129"/>
    <mergeCell ref="A88:F88"/>
    <mergeCell ref="A29:F29"/>
    <mergeCell ref="I27:J27"/>
    <mergeCell ref="H27:H28"/>
    <mergeCell ref="A27:F28"/>
    <mergeCell ref="G6:K6"/>
    <mergeCell ref="A7:L7"/>
    <mergeCell ref="G8:K8"/>
    <mergeCell ref="A9:L9"/>
    <mergeCell ref="K27:K28"/>
    <mergeCell ref="G27:G28"/>
    <mergeCell ref="G25:H25"/>
    <mergeCell ref="C22:I22"/>
    <mergeCell ref="A18:L18"/>
    <mergeCell ref="G10:K10"/>
    <mergeCell ref="G11:K11"/>
    <mergeCell ref="G15:K15"/>
    <mergeCell ref="E17:K17"/>
    <mergeCell ref="B13:L13"/>
    <mergeCell ref="G16:K16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829"/>
  <sheetViews>
    <sheetView showZeros="0" topLeftCell="A22" zoomScaleNormal="100" zoomScaleSheetLayoutView="120" workbookViewId="0">
      <selection activeCell="J48" sqref="J48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9" t="s">
        <v>191</v>
      </c>
      <c r="H6" s="290"/>
      <c r="I6" s="290"/>
      <c r="J6" s="290"/>
      <c r="K6" s="29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4" t="s">
        <v>173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70" t="s">
        <v>161</v>
      </c>
      <c r="H8" s="270"/>
      <c r="I8" s="270"/>
      <c r="J8" s="270"/>
      <c r="K8" s="27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68" t="s">
        <v>204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69" t="s">
        <v>202</v>
      </c>
      <c r="H10" s="269"/>
      <c r="I10" s="269"/>
      <c r="J10" s="269"/>
      <c r="K10" s="26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71" t="s">
        <v>162</v>
      </c>
      <c r="H11" s="271"/>
      <c r="I11" s="271"/>
      <c r="J11" s="271"/>
      <c r="K11" s="27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68" t="s">
        <v>5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69" t="str">
        <f ca="1">'f2 biud v pav'!G15:K15</f>
        <v>2015-10-13  Nr. _18________</v>
      </c>
      <c r="H15" s="269"/>
      <c r="I15" s="269"/>
      <c r="J15" s="269"/>
      <c r="K15" s="269"/>
      <c r="M15" s="3"/>
      <c r="N15" s="3"/>
      <c r="O15" s="3"/>
      <c r="P15" s="3"/>
    </row>
    <row r="16" spans="1:36" ht="11.25" customHeight="1">
      <c r="G16" s="287" t="s">
        <v>166</v>
      </c>
      <c r="H16" s="287"/>
      <c r="I16" s="287"/>
      <c r="J16" s="287"/>
      <c r="K16" s="287"/>
      <c r="M16" s="3"/>
      <c r="N16" s="3"/>
      <c r="O16" s="3"/>
      <c r="P16" s="3"/>
    </row>
    <row r="17" spans="1:17">
      <c r="A17" s="5"/>
      <c r="B17" s="169"/>
      <c r="C17" s="169"/>
      <c r="D17" s="169"/>
      <c r="E17" s="309" t="s">
        <v>192</v>
      </c>
      <c r="F17" s="309"/>
      <c r="G17" s="309"/>
      <c r="H17" s="309"/>
      <c r="I17" s="309"/>
      <c r="J17" s="309"/>
      <c r="K17" s="309"/>
      <c r="L17" s="169"/>
      <c r="M17" s="3"/>
      <c r="N17" s="3"/>
      <c r="O17" s="3"/>
      <c r="P17" s="3"/>
    </row>
    <row r="18" spans="1:17" ht="12" customHeight="1">
      <c r="A18" s="296" t="s">
        <v>177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13"/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 t="s">
        <v>200</v>
      </c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8" t="s">
        <v>7</v>
      </c>
      <c r="H25" s="288"/>
      <c r="I25" s="233">
        <v>10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76" t="s">
        <v>2</v>
      </c>
      <c r="B27" s="277"/>
      <c r="C27" s="278"/>
      <c r="D27" s="278"/>
      <c r="E27" s="278"/>
      <c r="F27" s="278"/>
      <c r="G27" s="281" t="s">
        <v>3</v>
      </c>
      <c r="H27" s="283" t="s">
        <v>143</v>
      </c>
      <c r="I27" s="285" t="s">
        <v>147</v>
      </c>
      <c r="J27" s="286"/>
      <c r="K27" s="306" t="s">
        <v>144</v>
      </c>
      <c r="L27" s="304" t="s">
        <v>168</v>
      </c>
      <c r="M27" s="105"/>
      <c r="N27" s="3"/>
      <c r="O27" s="3"/>
      <c r="P27" s="3"/>
    </row>
    <row r="28" spans="1:1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</row>
    <row r="29" spans="1:1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700</v>
      </c>
      <c r="J30" s="110">
        <f>SUM(J31+J41+J62+J83+J91+J107+J130+J146+J155)</f>
        <v>700</v>
      </c>
      <c r="K30" s="253">
        <f>SUM(K31+K41+K62+K83+K91+K107+K130+K146+K155)</f>
        <v>705.8</v>
      </c>
      <c r="L30" s="254">
        <f>SUM(L31+L41+L62+L83+L91+L107+L130+L146+L155)</f>
        <v>705.8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700</v>
      </c>
      <c r="J31" s="110">
        <f>SUM(J32+J37)</f>
        <v>700</v>
      </c>
      <c r="K31" s="252">
        <f>SUM(K32+K37)</f>
        <v>705.8</v>
      </c>
      <c r="L31" s="255">
        <f>SUM(L32+L37)</f>
        <v>705.8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t="shared" ref="I32:L33" si="0">SUM(I33)</f>
        <v>500</v>
      </c>
      <c r="J32" s="127">
        <f t="shared" si="0"/>
        <v>500</v>
      </c>
      <c r="K32" s="251">
        <f t="shared" si="0"/>
        <v>538.88</v>
      </c>
      <c r="L32" s="249">
        <f t="shared" si="0"/>
        <v>538.88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500</v>
      </c>
      <c r="J33" s="127">
        <f t="shared" si="0"/>
        <v>500</v>
      </c>
      <c r="K33" s="251">
        <f t="shared" si="0"/>
        <v>538.88</v>
      </c>
      <c r="L33" s="249">
        <f t="shared" si="0"/>
        <v>538.88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500</v>
      </c>
      <c r="J34" s="127">
        <f>SUM(J35:J36)</f>
        <v>500</v>
      </c>
      <c r="K34" s="251">
        <f>SUM(K35:K36)</f>
        <v>538.88</v>
      </c>
      <c r="L34" s="249">
        <f>SUM(L35:L36)</f>
        <v>538.88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500</v>
      </c>
      <c r="J35" s="116">
        <v>500</v>
      </c>
      <c r="K35" s="246">
        <v>538.88</v>
      </c>
      <c r="L35" s="246">
        <v>538.88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t="shared" ref="I37:L39" si="1">I38</f>
        <v>200</v>
      </c>
      <c r="J37" s="127">
        <f t="shared" si="1"/>
        <v>200</v>
      </c>
      <c r="K37" s="251">
        <f t="shared" si="1"/>
        <v>166.92</v>
      </c>
      <c r="L37" s="249">
        <f t="shared" si="1"/>
        <v>166.92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200</v>
      </c>
      <c r="J38" s="127">
        <f t="shared" si="1"/>
        <v>200</v>
      </c>
      <c r="K38" s="249">
        <f t="shared" si="1"/>
        <v>166.92</v>
      </c>
      <c r="L38" s="249">
        <f t="shared" si="1"/>
        <v>166.92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200</v>
      </c>
      <c r="J39" s="127">
        <f t="shared" si="1"/>
        <v>200</v>
      </c>
      <c r="K39" s="249">
        <f t="shared" si="1"/>
        <v>166.92</v>
      </c>
      <c r="L39" s="249">
        <f t="shared" si="1"/>
        <v>166.92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200</v>
      </c>
      <c r="J40" s="116">
        <v>200</v>
      </c>
      <c r="K40" s="246">
        <v>166.92</v>
      </c>
      <c r="L40" s="246">
        <v>166.92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03">
        <v>1</v>
      </c>
      <c r="B53" s="294"/>
      <c r="C53" s="294"/>
      <c r="D53" s="294"/>
      <c r="E53" s="294"/>
      <c r="F53" s="29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t="shared" ref="I79:L81" si="3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t="shared" ref="I83:L85" si="4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00">
        <v>1</v>
      </c>
      <c r="B88" s="301"/>
      <c r="C88" s="301"/>
      <c r="D88" s="301"/>
      <c r="E88" s="301"/>
      <c r="F88" s="302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t="shared" ref="I92:L93" si="5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t="shared" ref="I97:L98" si="6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t="shared" ref="I113:L115" si="9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t="shared" ref="I117:L119" si="10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t="shared" ref="I121:L123" si="11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t="shared" ref="I125:L127" si="12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3">
        <v>1</v>
      </c>
      <c r="B129" s="294"/>
      <c r="C129" s="294"/>
      <c r="D129" s="294"/>
      <c r="E129" s="294"/>
      <c r="F129" s="295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t="shared" ref="I141:L142" si="15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t="shared" ref="I152:L153" si="16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t="shared" ref="I156:L158" si="17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3">
        <v>1</v>
      </c>
      <c r="B169" s="294"/>
      <c r="C169" s="294"/>
      <c r="D169" s="294"/>
      <c r="E169" s="294"/>
      <c r="F169" s="295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3">
        <v>1</v>
      </c>
      <c r="B207" s="294"/>
      <c r="C207" s="294"/>
      <c r="D207" s="294"/>
      <c r="E207" s="294"/>
      <c r="F207" s="295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t="shared" ref="I216:L218" si="21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3">
        <v>1</v>
      </c>
      <c r="B246" s="294"/>
      <c r="C246" s="294"/>
      <c r="D246" s="294"/>
      <c r="E246" s="294"/>
      <c r="F246" s="295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t="shared" ref="I250:L251" si="24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t="shared" ref="I276:L277" si="25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t="shared" ref="I279:L280" si="26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3">
        <v>1</v>
      </c>
      <c r="B286" s="294"/>
      <c r="C286" s="294"/>
      <c r="D286" s="294"/>
      <c r="E286" s="294"/>
      <c r="F286" s="295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3">
        <v>1</v>
      </c>
      <c r="B327" s="294"/>
      <c r="C327" s="294"/>
      <c r="D327" s="294"/>
      <c r="E327" s="294"/>
      <c r="F327" s="295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t="shared" ref="I341:L342" si="31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6">
        <f>SUM(I30+I172)</f>
        <v>700</v>
      </c>
      <c r="J344" s="257">
        <f>SUM(J30+J172)</f>
        <v>700</v>
      </c>
      <c r="K344" s="257">
        <f>SUM(K30+K172)</f>
        <v>705.8</v>
      </c>
      <c r="L344" s="258">
        <f>SUM(L30+L172)</f>
        <v>705.8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</row>
    <row r="348" spans="1:17" ht="20.25" customHeight="1">
      <c r="A348" s="9"/>
      <c r="B348" s="97"/>
      <c r="C348" s="97"/>
      <c r="D348" s="97"/>
      <c r="E348" s="97"/>
      <c r="F348" s="97"/>
      <c r="G348" s="185" t="s">
        <v>193</v>
      </c>
      <c r="H348" s="27"/>
      <c r="I348" s="3"/>
      <c r="J348" s="3"/>
      <c r="K348" s="82" t="s">
        <v>194</v>
      </c>
      <c r="L348" s="82"/>
      <c r="M348" s="3"/>
      <c r="N348" s="3"/>
      <c r="O348" s="3"/>
      <c r="P348" s="3"/>
      <c r="Q348" s="3"/>
    </row>
    <row r="349" spans="1:17" ht="18.75">
      <c r="A349" s="187"/>
      <c r="B349" s="188"/>
      <c r="C349" s="188"/>
      <c r="D349" s="239" t="s">
        <v>174</v>
      </c>
      <c r="E349" s="240"/>
      <c r="F349" s="240"/>
      <c r="G349" s="240"/>
      <c r="H349" s="240"/>
      <c r="I349" s="186" t="s">
        <v>132</v>
      </c>
      <c r="J349" s="3"/>
      <c r="K349" s="310" t="s">
        <v>133</v>
      </c>
      <c r="L349" s="310"/>
      <c r="M349" s="3"/>
      <c r="N349" s="3"/>
      <c r="O349" s="3"/>
      <c r="P349" s="3"/>
      <c r="Q349" s="3"/>
    </row>
    <row r="350" spans="1:17" ht="15.75">
      <c r="B350" s="3"/>
      <c r="C350" s="3"/>
      <c r="D350" s="3"/>
      <c r="E350" s="3"/>
      <c r="F350" s="14"/>
      <c r="G350" s="3"/>
      <c r="H350" s="3"/>
      <c r="I350" s="161"/>
      <c r="J350" s="3"/>
      <c r="K350" s="161"/>
      <c r="L350" s="161"/>
      <c r="M350" s="3"/>
      <c r="N350" s="3"/>
      <c r="O350" s="3"/>
      <c r="P350" s="3"/>
      <c r="Q350" s="3"/>
    </row>
    <row r="351" spans="1:17" ht="15.75">
      <c r="B351" s="3"/>
      <c r="C351" s="3"/>
      <c r="D351" s="82"/>
      <c r="E351" s="82"/>
      <c r="F351" s="242"/>
      <c r="G351" s="82" t="s">
        <v>195</v>
      </c>
      <c r="H351" s="3"/>
      <c r="I351" s="161"/>
      <c r="J351" s="3"/>
      <c r="K351" s="243" t="s">
        <v>196</v>
      </c>
      <c r="L351" s="243"/>
      <c r="M351" s="3"/>
      <c r="N351" s="3"/>
      <c r="O351" s="3"/>
      <c r="P351" s="3"/>
      <c r="Q351" s="3"/>
    </row>
    <row r="352" spans="1:17" ht="18.75">
      <c r="A352" s="160"/>
      <c r="B352" s="5"/>
      <c r="C352" s="5"/>
      <c r="D352" s="311" t="s">
        <v>175</v>
      </c>
      <c r="E352" s="312"/>
      <c r="F352" s="312"/>
      <c r="G352" s="312"/>
      <c r="H352" s="241"/>
      <c r="I352" s="186" t="s">
        <v>132</v>
      </c>
      <c r="J352" s="5"/>
      <c r="K352" s="310" t="s">
        <v>133</v>
      </c>
      <c r="L352" s="310"/>
      <c r="M352" s="3"/>
      <c r="N352" s="3"/>
      <c r="O352" s="3"/>
      <c r="P352" s="3"/>
      <c r="Q352" s="3"/>
    </row>
    <row r="353" spans="1:17"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A354" s="3"/>
      <c r="B354" s="3"/>
      <c r="C354" s="3"/>
      <c r="D354" s="3"/>
      <c r="E354" s="3"/>
      <c r="F354" s="1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>
      <c r="P355" s="3"/>
    </row>
    <row r="356" spans="1:17">
      <c r="P356" s="3"/>
    </row>
    <row r="357" spans="1:17">
      <c r="P357" s="3"/>
    </row>
    <row r="358" spans="1:17">
      <c r="G358" s="160"/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H348:L348" name="Range74_3"/>
    <protectedRange sqref="G348" name="Range74_2_1"/>
    <protectedRange sqref="A9:L9" name="Range69_1_1"/>
  </protectedRanges>
  <mergeCells count="31">
    <mergeCell ref="A169:F169"/>
    <mergeCell ref="L27:L28"/>
    <mergeCell ref="D352:G352"/>
    <mergeCell ref="A286:F286"/>
    <mergeCell ref="K352:L352"/>
    <mergeCell ref="A207:F207"/>
    <mergeCell ref="A246:F246"/>
    <mergeCell ref="K349:L349"/>
    <mergeCell ref="A327:F327"/>
    <mergeCell ref="A53:F53"/>
    <mergeCell ref="A129:F129"/>
    <mergeCell ref="A88:F88"/>
    <mergeCell ref="A29:F29"/>
    <mergeCell ref="I27:J27"/>
    <mergeCell ref="H27:H28"/>
    <mergeCell ref="A27:F28"/>
    <mergeCell ref="G6:K6"/>
    <mergeCell ref="A7:L7"/>
    <mergeCell ref="G8:K8"/>
    <mergeCell ref="A9:L9"/>
    <mergeCell ref="K27:K28"/>
    <mergeCell ref="G27:G28"/>
    <mergeCell ref="G25:H25"/>
    <mergeCell ref="C22:I22"/>
    <mergeCell ref="A18:L18"/>
    <mergeCell ref="G10:K10"/>
    <mergeCell ref="G11:K11"/>
    <mergeCell ref="G15:K15"/>
    <mergeCell ref="E17:K17"/>
    <mergeCell ref="B13:L13"/>
    <mergeCell ref="G16:K16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829"/>
  <sheetViews>
    <sheetView showZeros="0" topLeftCell="A321" zoomScaleNormal="100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9" t="s">
        <v>191</v>
      </c>
      <c r="H6" s="290"/>
      <c r="I6" s="290"/>
      <c r="J6" s="290"/>
      <c r="K6" s="29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4" t="s">
        <v>173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70" t="s">
        <v>161</v>
      </c>
      <c r="H8" s="270"/>
      <c r="I8" s="270"/>
      <c r="J8" s="270"/>
      <c r="K8" s="27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68" t="s">
        <v>204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69" t="s">
        <v>202</v>
      </c>
      <c r="H10" s="269"/>
      <c r="I10" s="269"/>
      <c r="J10" s="269"/>
      <c r="K10" s="26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71" t="s">
        <v>162</v>
      </c>
      <c r="H11" s="271"/>
      <c r="I11" s="271"/>
      <c r="J11" s="271"/>
      <c r="K11" s="27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68" t="s">
        <v>5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69" t="str">
        <f ca="1">'f2 biud v pav'!G15:K15</f>
        <v>2015-10-13  Nr. _18________</v>
      </c>
      <c r="H15" s="269"/>
      <c r="I15" s="269"/>
      <c r="J15" s="269"/>
      <c r="K15" s="269"/>
      <c r="M15" s="3"/>
      <c r="N15" s="3"/>
      <c r="O15" s="3"/>
      <c r="P15" s="3"/>
    </row>
    <row r="16" spans="1:36" ht="11.25" customHeight="1">
      <c r="G16" s="287" t="s">
        <v>166</v>
      </c>
      <c r="H16" s="287"/>
      <c r="I16" s="287"/>
      <c r="J16" s="287"/>
      <c r="K16" s="287"/>
      <c r="M16" s="3"/>
      <c r="N16" s="3"/>
      <c r="O16" s="3"/>
      <c r="P16" s="3"/>
    </row>
    <row r="17" spans="1:17">
      <c r="A17" s="5"/>
      <c r="B17" s="169"/>
      <c r="C17" s="169"/>
      <c r="D17" s="169"/>
      <c r="E17" s="309" t="s">
        <v>192</v>
      </c>
      <c r="F17" s="309"/>
      <c r="G17" s="309"/>
      <c r="H17" s="309"/>
      <c r="I17" s="309"/>
      <c r="J17" s="309"/>
      <c r="K17" s="309"/>
      <c r="L17" s="169"/>
      <c r="M17" s="3"/>
      <c r="N17" s="3"/>
      <c r="O17" s="3"/>
      <c r="P17" s="3"/>
    </row>
    <row r="18" spans="1:17" ht="12" customHeight="1">
      <c r="A18" s="296" t="s">
        <v>177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13"/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 t="s">
        <v>201</v>
      </c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8" t="s">
        <v>7</v>
      </c>
      <c r="H25" s="288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76" t="s">
        <v>2</v>
      </c>
      <c r="B27" s="277"/>
      <c r="C27" s="278"/>
      <c r="D27" s="278"/>
      <c r="E27" s="278"/>
      <c r="F27" s="278"/>
      <c r="G27" s="281" t="s">
        <v>3</v>
      </c>
      <c r="H27" s="283" t="s">
        <v>143</v>
      </c>
      <c r="I27" s="285" t="s">
        <v>147</v>
      </c>
      <c r="J27" s="286"/>
      <c r="K27" s="306" t="s">
        <v>144</v>
      </c>
      <c r="L27" s="304" t="s">
        <v>168</v>
      </c>
      <c r="M27" s="105"/>
      <c r="N27" s="3"/>
      <c r="O27" s="3"/>
      <c r="P27" s="3"/>
    </row>
    <row r="28" spans="1:1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</row>
    <row r="29" spans="1:1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21112</v>
      </c>
      <c r="J30" s="110">
        <f>SUM(J31+J41+J62+J83+J91+J107+J130+J146+J155)</f>
        <v>12980</v>
      </c>
      <c r="K30" s="253">
        <f>SUM(K31+K41+K62+K83+K91+K107+K130+K146+K155)</f>
        <v>11010</v>
      </c>
      <c r="L30" s="254">
        <f>SUM(L31+L41+L62+L83+L91+L107+L130+L146+L155)</f>
        <v>11010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21112</v>
      </c>
      <c r="J31" s="110">
        <f>SUM(J32+J37)</f>
        <v>12980</v>
      </c>
      <c r="K31" s="252">
        <f>SUM(K32+K37)</f>
        <v>11010</v>
      </c>
      <c r="L31" s="255">
        <f>SUM(L32+L37)</f>
        <v>11010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t="shared" ref="I32:L33" si="0">SUM(I33)</f>
        <v>16073</v>
      </c>
      <c r="J32" s="127">
        <f t="shared" si="0"/>
        <v>9900</v>
      </c>
      <c r="K32" s="251">
        <f t="shared" si="0"/>
        <v>8400</v>
      </c>
      <c r="L32" s="249">
        <f t="shared" si="0"/>
        <v>8400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16073</v>
      </c>
      <c r="J33" s="127">
        <f t="shared" si="0"/>
        <v>9900</v>
      </c>
      <c r="K33" s="251">
        <f t="shared" si="0"/>
        <v>8400</v>
      </c>
      <c r="L33" s="249">
        <f t="shared" si="0"/>
        <v>8400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16073</v>
      </c>
      <c r="J34" s="127">
        <f>SUM(J35:J36)</f>
        <v>9900</v>
      </c>
      <c r="K34" s="251">
        <f>SUM(K35:K36)</f>
        <v>8400</v>
      </c>
      <c r="L34" s="249">
        <f>SUM(L35:L36)</f>
        <v>8400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16073</v>
      </c>
      <c r="J35" s="116">
        <f>5400+3000+1500</f>
        <v>9900</v>
      </c>
      <c r="K35" s="246">
        <v>8400</v>
      </c>
      <c r="L35" s="246">
        <v>8400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t="shared" ref="I37:L39" si="1">I38</f>
        <v>5039</v>
      </c>
      <c r="J37" s="127">
        <f t="shared" si="1"/>
        <v>3080</v>
      </c>
      <c r="K37" s="251">
        <f t="shared" si="1"/>
        <v>2610</v>
      </c>
      <c r="L37" s="249">
        <f t="shared" si="1"/>
        <v>2610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5039</v>
      </c>
      <c r="J38" s="127">
        <f t="shared" si="1"/>
        <v>3080</v>
      </c>
      <c r="K38" s="249">
        <f t="shared" si="1"/>
        <v>2610</v>
      </c>
      <c r="L38" s="249">
        <f t="shared" si="1"/>
        <v>2610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5039</v>
      </c>
      <c r="J39" s="127">
        <f t="shared" si="1"/>
        <v>3080</v>
      </c>
      <c r="K39" s="249">
        <f t="shared" si="1"/>
        <v>2610</v>
      </c>
      <c r="L39" s="249">
        <f t="shared" si="1"/>
        <v>2610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5039</v>
      </c>
      <c r="J40" s="116">
        <f>1680+930+470</f>
        <v>3080</v>
      </c>
      <c r="K40" s="246">
        <v>2610</v>
      </c>
      <c r="L40" s="246">
        <v>2610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03">
        <v>1</v>
      </c>
      <c r="B53" s="294"/>
      <c r="C53" s="294"/>
      <c r="D53" s="294"/>
      <c r="E53" s="294"/>
      <c r="F53" s="29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t="shared" ref="I79:L81" si="3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t="shared" ref="I83:L85" si="4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00">
        <v>1</v>
      </c>
      <c r="B88" s="301"/>
      <c r="C88" s="301"/>
      <c r="D88" s="301"/>
      <c r="E88" s="301"/>
      <c r="F88" s="302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t="shared" ref="I92:L93" si="5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t="shared" ref="I97:L98" si="6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t="shared" ref="I113:L115" si="9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t="shared" ref="I117:L119" si="10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t="shared" ref="I121:L123" si="11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t="shared" ref="I125:L127" si="12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3">
        <v>1</v>
      </c>
      <c r="B129" s="294"/>
      <c r="C129" s="294"/>
      <c r="D129" s="294"/>
      <c r="E129" s="294"/>
      <c r="F129" s="295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t="shared" ref="I141:L142" si="15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t="shared" ref="I152:L153" si="16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t="shared" ref="I156:L158" si="17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3">
        <v>1</v>
      </c>
      <c r="B169" s="294"/>
      <c r="C169" s="294"/>
      <c r="D169" s="294"/>
      <c r="E169" s="294"/>
      <c r="F169" s="295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3">
        <v>1</v>
      </c>
      <c r="B207" s="294"/>
      <c r="C207" s="294"/>
      <c r="D207" s="294"/>
      <c r="E207" s="294"/>
      <c r="F207" s="295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t="shared" ref="I216:L218" si="21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3">
        <v>1</v>
      </c>
      <c r="B246" s="294"/>
      <c r="C246" s="294"/>
      <c r="D246" s="294"/>
      <c r="E246" s="294"/>
      <c r="F246" s="295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t="shared" ref="I250:L251" si="24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t="shared" ref="I276:L277" si="25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t="shared" ref="I279:L280" si="26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3">
        <v>1</v>
      </c>
      <c r="B286" s="294"/>
      <c r="C286" s="294"/>
      <c r="D286" s="294"/>
      <c r="E286" s="294"/>
      <c r="F286" s="295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3">
        <v>1</v>
      </c>
      <c r="B327" s="294"/>
      <c r="C327" s="294"/>
      <c r="D327" s="294"/>
      <c r="E327" s="294"/>
      <c r="F327" s="295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t="shared" ref="I341:L342" si="31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21112</v>
      </c>
      <c r="J344" s="141">
        <f>SUM(J30+J172)</f>
        <v>12980</v>
      </c>
      <c r="K344" s="257">
        <f>SUM(K30+K172)</f>
        <v>11010</v>
      </c>
      <c r="L344" s="258">
        <f>SUM(L30+L172)</f>
        <v>11010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</row>
    <row r="348" spans="1:17" ht="21" customHeight="1">
      <c r="A348" s="9"/>
      <c r="B348" s="97"/>
      <c r="C348" s="97"/>
      <c r="D348" s="97"/>
      <c r="E348" s="97"/>
      <c r="F348" s="97"/>
      <c r="G348" s="185" t="s">
        <v>193</v>
      </c>
      <c r="H348" s="27"/>
      <c r="I348" s="3"/>
      <c r="J348" s="3"/>
      <c r="K348" s="82" t="s">
        <v>194</v>
      </c>
      <c r="L348" s="82"/>
      <c r="M348" s="3"/>
      <c r="N348" s="3"/>
      <c r="O348" s="3"/>
      <c r="P348" s="3"/>
      <c r="Q348" s="3"/>
    </row>
    <row r="349" spans="1:17" ht="18.75">
      <c r="A349" s="187"/>
      <c r="B349" s="188"/>
      <c r="C349" s="188"/>
      <c r="D349" s="239" t="s">
        <v>174</v>
      </c>
      <c r="E349" s="240"/>
      <c r="F349" s="240"/>
      <c r="G349" s="240"/>
      <c r="H349" s="240"/>
      <c r="I349" s="186" t="s">
        <v>132</v>
      </c>
      <c r="J349" s="3"/>
      <c r="K349" s="310" t="s">
        <v>133</v>
      </c>
      <c r="L349" s="310"/>
      <c r="M349" s="3"/>
      <c r="N349" s="3"/>
      <c r="O349" s="3"/>
      <c r="P349" s="3"/>
      <c r="Q349" s="3"/>
    </row>
    <row r="350" spans="1:17" ht="15.75">
      <c r="B350" s="3"/>
      <c r="C350" s="3"/>
      <c r="D350" s="3"/>
      <c r="E350" s="3"/>
      <c r="F350" s="14"/>
      <c r="G350" s="3"/>
      <c r="H350" s="3"/>
      <c r="I350" s="161"/>
      <c r="J350" s="3"/>
      <c r="K350" s="161"/>
      <c r="L350" s="161"/>
      <c r="M350" s="3"/>
      <c r="N350" s="3"/>
      <c r="O350" s="3"/>
      <c r="P350" s="3"/>
      <c r="Q350" s="3"/>
    </row>
    <row r="351" spans="1:17" ht="15.75">
      <c r="B351" s="3"/>
      <c r="C351" s="3"/>
      <c r="D351" s="82"/>
      <c r="E351" s="82"/>
      <c r="F351" s="242"/>
      <c r="G351" s="82" t="s">
        <v>195</v>
      </c>
      <c r="H351" s="3"/>
      <c r="I351" s="161"/>
      <c r="J351" s="3"/>
      <c r="K351" s="243" t="s">
        <v>196</v>
      </c>
      <c r="L351" s="243"/>
      <c r="M351" s="3"/>
      <c r="N351" s="3"/>
      <c r="O351" s="3"/>
      <c r="P351" s="3"/>
      <c r="Q351" s="3"/>
    </row>
    <row r="352" spans="1:17" ht="18.75">
      <c r="A352" s="160"/>
      <c r="B352" s="5"/>
      <c r="C352" s="5"/>
      <c r="D352" s="311" t="s">
        <v>175</v>
      </c>
      <c r="E352" s="312"/>
      <c r="F352" s="312"/>
      <c r="G352" s="312"/>
      <c r="H352" s="241"/>
      <c r="I352" s="186" t="s">
        <v>132</v>
      </c>
      <c r="J352" s="5"/>
      <c r="K352" s="310" t="s">
        <v>133</v>
      </c>
      <c r="L352" s="310"/>
      <c r="M352" s="3"/>
      <c r="N352" s="3"/>
      <c r="O352" s="3"/>
      <c r="P352" s="3"/>
      <c r="Q352" s="3"/>
    </row>
    <row r="353" spans="1:17"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A354" s="3"/>
      <c r="B354" s="3"/>
      <c r="C354" s="3"/>
      <c r="D354" s="3"/>
      <c r="E354" s="3"/>
      <c r="F354" s="1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>
      <c r="P355" s="3"/>
    </row>
    <row r="356" spans="1:17">
      <c r="P356" s="3"/>
    </row>
    <row r="357" spans="1:17">
      <c r="P357" s="3"/>
    </row>
    <row r="358" spans="1:17">
      <c r="G358" s="160"/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H348:L348" name="Range74_3"/>
    <protectedRange sqref="G348" name="Range74_2_1"/>
    <protectedRange sqref="A9:L9" name="Range69_1_1"/>
  </protectedRanges>
  <mergeCells count="31">
    <mergeCell ref="A169:F169"/>
    <mergeCell ref="L27:L28"/>
    <mergeCell ref="D352:G352"/>
    <mergeCell ref="A286:F286"/>
    <mergeCell ref="K352:L352"/>
    <mergeCell ref="A207:F207"/>
    <mergeCell ref="A246:F246"/>
    <mergeCell ref="K349:L349"/>
    <mergeCell ref="A327:F327"/>
    <mergeCell ref="A53:F53"/>
    <mergeCell ref="A129:F129"/>
    <mergeCell ref="A88:F88"/>
    <mergeCell ref="A29:F29"/>
    <mergeCell ref="I27:J27"/>
    <mergeCell ref="H27:H28"/>
    <mergeCell ref="A27:F28"/>
    <mergeCell ref="G6:K6"/>
    <mergeCell ref="A7:L7"/>
    <mergeCell ref="G8:K8"/>
    <mergeCell ref="A9:L9"/>
    <mergeCell ref="K27:K28"/>
    <mergeCell ref="G27:G28"/>
    <mergeCell ref="G25:H25"/>
    <mergeCell ref="C22:I22"/>
    <mergeCell ref="A18:L18"/>
    <mergeCell ref="G10:K10"/>
    <mergeCell ref="G11:K11"/>
    <mergeCell ref="G15:K15"/>
    <mergeCell ref="E17:K17"/>
    <mergeCell ref="B13:L13"/>
    <mergeCell ref="G16:K16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829"/>
  <sheetViews>
    <sheetView showZeros="0" topLeftCell="A61" zoomScaleNormal="100" zoomScaleSheetLayoutView="120" workbookViewId="0">
      <selection activeCell="I51" sqref="I51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9" t="s">
        <v>191</v>
      </c>
      <c r="H6" s="290"/>
      <c r="I6" s="290"/>
      <c r="J6" s="290"/>
      <c r="K6" s="29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4" t="s">
        <v>173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70" t="s">
        <v>161</v>
      </c>
      <c r="H8" s="270"/>
      <c r="I8" s="270"/>
      <c r="J8" s="270"/>
      <c r="K8" s="27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68" t="s">
        <v>204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69" t="s">
        <v>202</v>
      </c>
      <c r="H10" s="269"/>
      <c r="I10" s="269"/>
      <c r="J10" s="269"/>
      <c r="K10" s="26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71" t="s">
        <v>162</v>
      </c>
      <c r="H11" s="271"/>
      <c r="I11" s="271"/>
      <c r="J11" s="271"/>
      <c r="K11" s="27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68" t="s">
        <v>5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69" t="str">
        <f ca="1">'f2 biud v pav'!G15:K15</f>
        <v>2015-10-13  Nr. _18________</v>
      </c>
      <c r="H15" s="269"/>
      <c r="I15" s="269"/>
      <c r="J15" s="269"/>
      <c r="K15" s="269"/>
      <c r="M15" s="3"/>
      <c r="N15" s="3"/>
      <c r="O15" s="3"/>
      <c r="P15" s="3"/>
    </row>
    <row r="16" spans="1:36" ht="11.25" customHeight="1">
      <c r="G16" s="287" t="s">
        <v>166</v>
      </c>
      <c r="H16" s="287"/>
      <c r="I16" s="287"/>
      <c r="J16" s="287"/>
      <c r="K16" s="287"/>
      <c r="M16" s="3"/>
      <c r="N16" s="3"/>
      <c r="O16" s="3"/>
      <c r="P16" s="3"/>
    </row>
    <row r="17" spans="1:17">
      <c r="A17" s="5"/>
      <c r="B17" s="169"/>
      <c r="C17" s="169"/>
      <c r="D17" s="169"/>
      <c r="E17" s="309" t="s">
        <v>192</v>
      </c>
      <c r="F17" s="309"/>
      <c r="G17" s="309"/>
      <c r="H17" s="309"/>
      <c r="I17" s="309"/>
      <c r="J17" s="309"/>
      <c r="K17" s="309"/>
      <c r="L17" s="169"/>
      <c r="M17" s="3"/>
      <c r="N17" s="3"/>
      <c r="O17" s="3"/>
      <c r="P17" s="3"/>
    </row>
    <row r="18" spans="1:17" ht="12" customHeight="1">
      <c r="A18" s="296" t="s">
        <v>177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13"/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 t="s">
        <v>201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8" t="s">
        <v>7</v>
      </c>
      <c r="H25" s="288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76" t="s">
        <v>2</v>
      </c>
      <c r="B27" s="277"/>
      <c r="C27" s="278"/>
      <c r="D27" s="278"/>
      <c r="E27" s="278"/>
      <c r="F27" s="278"/>
      <c r="G27" s="281" t="s">
        <v>3</v>
      </c>
      <c r="H27" s="283" t="s">
        <v>143</v>
      </c>
      <c r="I27" s="285" t="s">
        <v>147</v>
      </c>
      <c r="J27" s="286"/>
      <c r="K27" s="306" t="s">
        <v>144</v>
      </c>
      <c r="L27" s="304" t="s">
        <v>168</v>
      </c>
      <c r="M27" s="105"/>
      <c r="N27" s="3"/>
      <c r="O27" s="3"/>
      <c r="P27" s="3"/>
    </row>
    <row r="28" spans="1:1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</row>
    <row r="29" spans="1:1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4">
        <f>SUM(I31+I41+I62+I83+I91+I107+I130+I146+I155)</f>
        <v>86</v>
      </c>
      <c r="J30" s="110">
        <f>SUM(J31+J41+J62+J83+J91+J107+J130+J146+J155)</f>
        <v>0</v>
      </c>
      <c r="K30" s="111">
        <f>SUM(K31+K41+K62+K83+K91+K107+K130+K146+K155)</f>
        <v>0</v>
      </c>
      <c r="L30" s="110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t="shared" ref="I32:L33" si="0">SUM(I33)</f>
        <v>0</v>
      </c>
      <c r="J32" s="127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t="shared" ref="I37:L39" si="1">I38</f>
        <v>0</v>
      </c>
      <c r="J37" s="127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0</v>
      </c>
      <c r="J39" s="127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0">
        <f t="shared" ref="I41:L43" si="2">I42</f>
        <v>86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9">
        <f t="shared" si="2"/>
        <v>86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9">
        <f t="shared" si="2"/>
        <v>86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7">
        <f>SUM(I45:I61)-I53</f>
        <v>86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>
        <v>86</v>
      </c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03">
        <v>1</v>
      </c>
      <c r="B53" s="294"/>
      <c r="C53" s="294"/>
      <c r="D53" s="294"/>
      <c r="E53" s="294"/>
      <c r="F53" s="29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t="shared" ref="I79:L81" si="3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t="shared" ref="I83:L85" si="4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00">
        <v>1</v>
      </c>
      <c r="B88" s="301"/>
      <c r="C88" s="301"/>
      <c r="D88" s="301"/>
      <c r="E88" s="301"/>
      <c r="F88" s="302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t="shared" ref="I92:L93" si="5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t="shared" ref="I97:L98" si="6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t="shared" ref="I113:L115" si="9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t="shared" ref="I117:L119" si="10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t="shared" ref="I121:L123" si="11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t="shared" ref="I125:L127" si="12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3">
        <v>1</v>
      </c>
      <c r="B129" s="294"/>
      <c r="C129" s="294"/>
      <c r="D129" s="294"/>
      <c r="E129" s="294"/>
      <c r="F129" s="295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t="shared" ref="I141:L142" si="15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t="shared" ref="I152:L153" si="16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t="shared" ref="I156:L158" si="17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3">
        <v>1</v>
      </c>
      <c r="B169" s="294"/>
      <c r="C169" s="294"/>
      <c r="D169" s="294"/>
      <c r="E169" s="294"/>
      <c r="F169" s="295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3">
        <v>1</v>
      </c>
      <c r="B207" s="294"/>
      <c r="C207" s="294"/>
      <c r="D207" s="294"/>
      <c r="E207" s="294"/>
      <c r="F207" s="295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t="shared" ref="I216:L218" si="21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3">
        <v>1</v>
      </c>
      <c r="B246" s="294"/>
      <c r="C246" s="294"/>
      <c r="D246" s="294"/>
      <c r="E246" s="294"/>
      <c r="F246" s="295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t="shared" ref="I250:L251" si="24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t="shared" ref="I276:L277" si="25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t="shared" ref="I279:L280" si="26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3">
        <v>1</v>
      </c>
      <c r="B286" s="294"/>
      <c r="C286" s="294"/>
      <c r="D286" s="294"/>
      <c r="E286" s="294"/>
      <c r="F286" s="295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3">
        <v>1</v>
      </c>
      <c r="B327" s="294"/>
      <c r="C327" s="294"/>
      <c r="D327" s="294"/>
      <c r="E327" s="294"/>
      <c r="F327" s="295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t="shared" ref="I341:L342" si="31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86</v>
      </c>
      <c r="J344" s="141">
        <f>SUM(J30+J172)</f>
        <v>0</v>
      </c>
      <c r="K344" s="141">
        <f>SUM(K30+K172)</f>
        <v>0</v>
      </c>
      <c r="L344" s="142">
        <f>SUM(L30+L172)</f>
        <v>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</row>
    <row r="348" spans="1:17" ht="21.75" customHeight="1">
      <c r="A348" s="9"/>
      <c r="B348" s="97"/>
      <c r="C348" s="97"/>
      <c r="D348" s="97"/>
      <c r="E348" s="97"/>
      <c r="F348" s="97"/>
      <c r="G348" s="185" t="s">
        <v>193</v>
      </c>
      <c r="H348" s="27"/>
      <c r="I348" s="3"/>
      <c r="J348" s="3"/>
      <c r="K348" s="82" t="s">
        <v>194</v>
      </c>
      <c r="L348" s="82"/>
      <c r="M348" s="3"/>
      <c r="N348" s="3"/>
      <c r="O348" s="3"/>
      <c r="P348" s="3"/>
      <c r="Q348" s="3"/>
    </row>
    <row r="349" spans="1:17" ht="18.75">
      <c r="A349" s="187"/>
      <c r="B349" s="188"/>
      <c r="C349" s="188"/>
      <c r="D349" s="239" t="s">
        <v>174</v>
      </c>
      <c r="E349" s="240"/>
      <c r="F349" s="240"/>
      <c r="G349" s="240"/>
      <c r="H349" s="240"/>
      <c r="I349" s="186" t="s">
        <v>132</v>
      </c>
      <c r="J349" s="3"/>
      <c r="K349" s="310" t="s">
        <v>133</v>
      </c>
      <c r="L349" s="310"/>
      <c r="M349" s="3"/>
      <c r="N349" s="3"/>
      <c r="O349" s="3"/>
      <c r="P349" s="3"/>
      <c r="Q349" s="3"/>
    </row>
    <row r="350" spans="1:17" ht="15.75">
      <c r="B350" s="3"/>
      <c r="C350" s="3"/>
      <c r="D350" s="3"/>
      <c r="E350" s="3"/>
      <c r="F350" s="14"/>
      <c r="G350" s="3"/>
      <c r="H350" s="3"/>
      <c r="I350" s="161"/>
      <c r="J350" s="3"/>
      <c r="K350" s="161"/>
      <c r="L350" s="161"/>
      <c r="M350" s="3"/>
      <c r="N350" s="3"/>
      <c r="O350" s="3"/>
      <c r="P350" s="3"/>
      <c r="Q350" s="3"/>
    </row>
    <row r="351" spans="1:17" ht="15.75">
      <c r="B351" s="3"/>
      <c r="C351" s="3"/>
      <c r="D351" s="82"/>
      <c r="E351" s="82"/>
      <c r="F351" s="242"/>
      <c r="G351" s="82" t="s">
        <v>195</v>
      </c>
      <c r="H351" s="3"/>
      <c r="I351" s="161"/>
      <c r="J351" s="3"/>
      <c r="K351" s="243" t="s">
        <v>196</v>
      </c>
      <c r="L351" s="243"/>
      <c r="M351" s="3"/>
      <c r="N351" s="3"/>
      <c r="O351" s="3"/>
      <c r="P351" s="3"/>
      <c r="Q351" s="3"/>
    </row>
    <row r="352" spans="1:17" ht="18.75">
      <c r="A352" s="160"/>
      <c r="B352" s="5"/>
      <c r="C352" s="5"/>
      <c r="D352" s="311" t="s">
        <v>175</v>
      </c>
      <c r="E352" s="312"/>
      <c r="F352" s="312"/>
      <c r="G352" s="312"/>
      <c r="H352" s="241"/>
      <c r="I352" s="186" t="s">
        <v>132</v>
      </c>
      <c r="J352" s="5"/>
      <c r="K352" s="310" t="s">
        <v>133</v>
      </c>
      <c r="L352" s="310"/>
      <c r="M352" s="3"/>
      <c r="N352" s="3"/>
      <c r="O352" s="3"/>
      <c r="P352" s="3"/>
      <c r="Q352" s="3"/>
    </row>
    <row r="353" spans="1:17"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A354" s="3"/>
      <c r="B354" s="3"/>
      <c r="C354" s="3"/>
      <c r="D354" s="3"/>
      <c r="E354" s="3"/>
      <c r="F354" s="1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>
      <c r="P355" s="3"/>
    </row>
    <row r="356" spans="1:17">
      <c r="P356" s="3"/>
    </row>
    <row r="357" spans="1:17">
      <c r="P357" s="3"/>
    </row>
    <row r="358" spans="1:17">
      <c r="G358" s="160"/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</sheetData>
  <protectedRanges>
    <protectedRange sqref="A23:I24" name="Range72"/>
    <protectedRange sqref="J163:L164 J169:L169 I170:I171 I168:L168 J171:L171" name="Range71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H348:L348" name="Range74_4"/>
    <protectedRange sqref="G348" name="Range74_2_2"/>
    <protectedRange sqref="A9:L9" name="Range69_1_1"/>
  </protectedRanges>
  <mergeCells count="31">
    <mergeCell ref="G11:K11"/>
    <mergeCell ref="G10:K10"/>
    <mergeCell ref="G6:K6"/>
    <mergeCell ref="A7:L7"/>
    <mergeCell ref="G8:K8"/>
    <mergeCell ref="A9:L9"/>
    <mergeCell ref="B13:L13"/>
    <mergeCell ref="L27:L28"/>
    <mergeCell ref="K27:K28"/>
    <mergeCell ref="G27:G28"/>
    <mergeCell ref="A27:F28"/>
    <mergeCell ref="I27:J27"/>
    <mergeCell ref="G15:K15"/>
    <mergeCell ref="A18:L18"/>
    <mergeCell ref="G16:K16"/>
    <mergeCell ref="C22:I22"/>
    <mergeCell ref="A53:F53"/>
    <mergeCell ref="E17:K17"/>
    <mergeCell ref="A129:F129"/>
    <mergeCell ref="A29:F29"/>
    <mergeCell ref="A88:F88"/>
    <mergeCell ref="H27:H28"/>
    <mergeCell ref="G25:H25"/>
    <mergeCell ref="D352:G352"/>
    <mergeCell ref="A286:F286"/>
    <mergeCell ref="K352:L352"/>
    <mergeCell ref="A169:F169"/>
    <mergeCell ref="A207:F207"/>
    <mergeCell ref="A246:F246"/>
    <mergeCell ref="K349:L349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29"/>
  <sheetViews>
    <sheetView showZeros="0" topLeftCell="A28" zoomScaleNormal="100" zoomScaleSheetLayoutView="120" workbookViewId="0">
      <selection activeCell="L344" sqref="L34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9" t="s">
        <v>191</v>
      </c>
      <c r="H6" s="290"/>
      <c r="I6" s="290"/>
      <c r="J6" s="290"/>
      <c r="K6" s="29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4" t="s">
        <v>173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70" t="s">
        <v>161</v>
      </c>
      <c r="H8" s="270"/>
      <c r="I8" s="270"/>
      <c r="J8" s="270"/>
      <c r="K8" s="27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68" t="s">
        <v>204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69" t="s">
        <v>202</v>
      </c>
      <c r="H10" s="269"/>
      <c r="I10" s="269"/>
      <c r="J10" s="269"/>
      <c r="K10" s="26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71" t="s">
        <v>162</v>
      </c>
      <c r="H11" s="271"/>
      <c r="I11" s="271"/>
      <c r="J11" s="271"/>
      <c r="K11" s="27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68" t="s">
        <v>5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69" t="str">
        <f ca="1">'f2 biud v pav'!G15:K15</f>
        <v>2015-10-13  Nr. _18________</v>
      </c>
      <c r="H15" s="269"/>
      <c r="I15" s="269"/>
      <c r="J15" s="269"/>
      <c r="K15" s="269"/>
      <c r="M15" s="3"/>
      <c r="N15" s="3"/>
      <c r="O15" s="3"/>
      <c r="P15" s="3"/>
    </row>
    <row r="16" spans="1:36" ht="11.25" customHeight="1">
      <c r="G16" s="287" t="s">
        <v>166</v>
      </c>
      <c r="H16" s="287"/>
      <c r="I16" s="287"/>
      <c r="J16" s="287"/>
      <c r="K16" s="287"/>
      <c r="M16" s="3"/>
      <c r="N16" s="3"/>
      <c r="O16" s="3"/>
      <c r="P16" s="3"/>
    </row>
    <row r="17" spans="1:17">
      <c r="A17" s="5"/>
      <c r="B17" s="169"/>
      <c r="C17" s="169"/>
      <c r="D17" s="169"/>
      <c r="E17" s="309" t="s">
        <v>192</v>
      </c>
      <c r="F17" s="309"/>
      <c r="G17" s="309"/>
      <c r="H17" s="309"/>
      <c r="I17" s="309"/>
      <c r="J17" s="309"/>
      <c r="K17" s="309"/>
      <c r="L17" s="169"/>
      <c r="M17" s="3"/>
      <c r="N17" s="3"/>
      <c r="O17" s="3"/>
      <c r="P17" s="3"/>
    </row>
    <row r="18" spans="1:17" ht="12" customHeight="1">
      <c r="A18" s="296" t="s">
        <v>177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13"/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 t="s">
        <v>203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8" t="s">
        <v>7</v>
      </c>
      <c r="H25" s="288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76" t="s">
        <v>2</v>
      </c>
      <c r="B27" s="277"/>
      <c r="C27" s="278"/>
      <c r="D27" s="278"/>
      <c r="E27" s="278"/>
      <c r="F27" s="278"/>
      <c r="G27" s="281" t="s">
        <v>3</v>
      </c>
      <c r="H27" s="283" t="s">
        <v>143</v>
      </c>
      <c r="I27" s="285" t="s">
        <v>147</v>
      </c>
      <c r="J27" s="286"/>
      <c r="K27" s="306" t="s">
        <v>144</v>
      </c>
      <c r="L27" s="304" t="s">
        <v>168</v>
      </c>
      <c r="M27" s="105"/>
      <c r="N27" s="3"/>
      <c r="O27" s="3"/>
      <c r="P27" s="3"/>
    </row>
    <row r="28" spans="1:1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</row>
    <row r="29" spans="1:1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692</v>
      </c>
      <c r="J30" s="110">
        <f>SUM(J31+J41+J62+J83+J91+J107+J130+J146+J155)</f>
        <v>692</v>
      </c>
      <c r="K30" s="253">
        <f>SUM(K31+K41+K62+K83+K91+K107+K130+K146+K155)</f>
        <v>245.57999999999998</v>
      </c>
      <c r="L30" s="254">
        <f>SUM(L31+L41+L62+L83+L91+L107+L130+L146+L155)</f>
        <v>245.57999999999998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692</v>
      </c>
      <c r="J31" s="110">
        <f>SUM(J32+J37)</f>
        <v>692</v>
      </c>
      <c r="K31" s="252">
        <f>SUM(K32+K37)</f>
        <v>245.57999999999998</v>
      </c>
      <c r="L31" s="255">
        <f>SUM(L32+L37)</f>
        <v>245.57999999999998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t="shared" ref="I32:L33" si="0">SUM(I33)</f>
        <v>528</v>
      </c>
      <c r="J32" s="127">
        <f t="shared" si="0"/>
        <v>528</v>
      </c>
      <c r="K32" s="129">
        <f t="shared" si="0"/>
        <v>187.5</v>
      </c>
      <c r="L32" s="127">
        <f t="shared" si="0"/>
        <v>187.5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528</v>
      </c>
      <c r="J33" s="127">
        <f t="shared" si="0"/>
        <v>528</v>
      </c>
      <c r="K33" s="129">
        <f t="shared" si="0"/>
        <v>187.5</v>
      </c>
      <c r="L33" s="127">
        <f t="shared" si="0"/>
        <v>187.5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528</v>
      </c>
      <c r="J34" s="127">
        <f>SUM(J35:J36)</f>
        <v>528</v>
      </c>
      <c r="K34" s="129">
        <f>SUM(K35:K36)</f>
        <v>187.5</v>
      </c>
      <c r="L34" s="127">
        <f>SUM(L35:L36)</f>
        <v>187.5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528</v>
      </c>
      <c r="J35" s="116">
        <v>528</v>
      </c>
      <c r="K35" s="246">
        <v>187.5</v>
      </c>
      <c r="L35" s="116">
        <v>187.5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t="shared" ref="I37:L39" si="1">I38</f>
        <v>164</v>
      </c>
      <c r="J37" s="127">
        <f t="shared" si="1"/>
        <v>164</v>
      </c>
      <c r="K37" s="251">
        <f t="shared" si="1"/>
        <v>58.08</v>
      </c>
      <c r="L37" s="249">
        <f t="shared" si="1"/>
        <v>58.08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164</v>
      </c>
      <c r="J38" s="127">
        <f t="shared" si="1"/>
        <v>164</v>
      </c>
      <c r="K38" s="249">
        <f t="shared" si="1"/>
        <v>58.08</v>
      </c>
      <c r="L38" s="249">
        <f t="shared" si="1"/>
        <v>58.08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164</v>
      </c>
      <c r="J39" s="127">
        <f t="shared" si="1"/>
        <v>164</v>
      </c>
      <c r="K39" s="249">
        <f t="shared" si="1"/>
        <v>58.08</v>
      </c>
      <c r="L39" s="249">
        <f t="shared" si="1"/>
        <v>58.08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164</v>
      </c>
      <c r="J40" s="116">
        <v>164</v>
      </c>
      <c r="K40" s="246">
        <v>58.08</v>
      </c>
      <c r="L40" s="246">
        <v>58.08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03">
        <v>1</v>
      </c>
      <c r="B53" s="294"/>
      <c r="C53" s="294"/>
      <c r="D53" s="294"/>
      <c r="E53" s="294"/>
      <c r="F53" s="29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t="shared" ref="I79:L81" si="3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t="shared" ref="I83:L85" si="4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00">
        <v>1</v>
      </c>
      <c r="B88" s="301"/>
      <c r="C88" s="301"/>
      <c r="D88" s="301"/>
      <c r="E88" s="301"/>
      <c r="F88" s="302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t="shared" ref="I92:L93" si="5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t="shared" ref="I97:L98" si="6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t="shared" ref="I113:L115" si="9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t="shared" ref="I117:L119" si="10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t="shared" ref="I121:L123" si="11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t="shared" ref="I125:L127" si="12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3">
        <v>1</v>
      </c>
      <c r="B129" s="294"/>
      <c r="C129" s="294"/>
      <c r="D129" s="294"/>
      <c r="E129" s="294"/>
      <c r="F129" s="295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t="shared" ref="I141:L142" si="15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t="shared" ref="I152:L153" si="16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t="shared" ref="I156:L158" si="17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3">
        <v>1</v>
      </c>
      <c r="B169" s="294"/>
      <c r="C169" s="294"/>
      <c r="D169" s="294"/>
      <c r="E169" s="294"/>
      <c r="F169" s="295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3">
        <v>1</v>
      </c>
      <c r="B207" s="294"/>
      <c r="C207" s="294"/>
      <c r="D207" s="294"/>
      <c r="E207" s="294"/>
      <c r="F207" s="295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t="shared" ref="I216:L218" si="21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3">
        <v>1</v>
      </c>
      <c r="B246" s="294"/>
      <c r="C246" s="294"/>
      <c r="D246" s="294"/>
      <c r="E246" s="294"/>
      <c r="F246" s="295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t="shared" ref="I250:L251" si="24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t="shared" ref="I276:L277" si="25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t="shared" ref="I279:L280" si="26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3">
        <v>1</v>
      </c>
      <c r="B286" s="294"/>
      <c r="C286" s="294"/>
      <c r="D286" s="294"/>
      <c r="E286" s="294"/>
      <c r="F286" s="295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3">
        <v>1</v>
      </c>
      <c r="B327" s="294"/>
      <c r="C327" s="294"/>
      <c r="D327" s="294"/>
      <c r="E327" s="294"/>
      <c r="F327" s="295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t="shared" ref="I341:L342" si="31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6">
        <f>SUM(I30+I172)</f>
        <v>692</v>
      </c>
      <c r="J344" s="257">
        <f>SUM(J30+J172)</f>
        <v>692</v>
      </c>
      <c r="K344" s="257">
        <f>SUM(K30+K172)</f>
        <v>245.57999999999998</v>
      </c>
      <c r="L344" s="258">
        <f>SUM(L30+L172)</f>
        <v>245.57999999999998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</row>
    <row r="348" spans="1:17" ht="21.75" customHeight="1">
      <c r="A348" s="9"/>
      <c r="B348" s="97"/>
      <c r="C348" s="97"/>
      <c r="D348" s="97"/>
      <c r="E348" s="97"/>
      <c r="F348" s="97"/>
      <c r="G348" s="185" t="s">
        <v>193</v>
      </c>
      <c r="H348" s="27"/>
      <c r="I348" s="3"/>
      <c r="J348" s="3"/>
      <c r="K348" s="82" t="s">
        <v>194</v>
      </c>
      <c r="L348" s="82"/>
      <c r="M348" s="3"/>
      <c r="N348" s="3"/>
      <c r="O348" s="3"/>
      <c r="P348" s="3"/>
      <c r="Q348" s="3"/>
    </row>
    <row r="349" spans="1:17" ht="18.75">
      <c r="A349" s="187"/>
      <c r="B349" s="188"/>
      <c r="C349" s="188"/>
      <c r="D349" s="239" t="s">
        <v>174</v>
      </c>
      <c r="E349" s="240"/>
      <c r="F349" s="240"/>
      <c r="G349" s="240"/>
      <c r="H349" s="240"/>
      <c r="I349" s="186" t="s">
        <v>132</v>
      </c>
      <c r="J349" s="3"/>
      <c r="K349" s="310" t="s">
        <v>133</v>
      </c>
      <c r="L349" s="310"/>
      <c r="M349" s="3"/>
      <c r="N349" s="3"/>
      <c r="O349" s="3"/>
      <c r="P349" s="3"/>
      <c r="Q349" s="3"/>
    </row>
    <row r="350" spans="1:17" ht="15.75">
      <c r="B350" s="3"/>
      <c r="C350" s="3"/>
      <c r="D350" s="3"/>
      <c r="E350" s="3"/>
      <c r="F350" s="14"/>
      <c r="G350" s="3"/>
      <c r="H350" s="3"/>
      <c r="I350" s="161"/>
      <c r="J350" s="3"/>
      <c r="K350" s="161"/>
      <c r="L350" s="161"/>
      <c r="M350" s="3"/>
      <c r="N350" s="3"/>
      <c r="O350" s="3"/>
      <c r="P350" s="3"/>
      <c r="Q350" s="3"/>
    </row>
    <row r="351" spans="1:17" ht="15.75">
      <c r="B351" s="3"/>
      <c r="C351" s="3"/>
      <c r="D351" s="82"/>
      <c r="E351" s="82"/>
      <c r="F351" s="242"/>
      <c r="G351" s="82" t="s">
        <v>195</v>
      </c>
      <c r="H351" s="3"/>
      <c r="I351" s="161"/>
      <c r="J351" s="3"/>
      <c r="K351" s="243" t="s">
        <v>196</v>
      </c>
      <c r="L351" s="243"/>
      <c r="M351" s="3"/>
      <c r="N351" s="3"/>
      <c r="O351" s="3"/>
      <c r="P351" s="3"/>
      <c r="Q351" s="3"/>
    </row>
    <row r="352" spans="1:17" ht="18.75">
      <c r="A352" s="160"/>
      <c r="B352" s="5"/>
      <c r="C352" s="5"/>
      <c r="D352" s="311" t="s">
        <v>175</v>
      </c>
      <c r="E352" s="312"/>
      <c r="F352" s="312"/>
      <c r="G352" s="312"/>
      <c r="H352" s="241"/>
      <c r="I352" s="186" t="s">
        <v>132</v>
      </c>
      <c r="J352" s="5"/>
      <c r="K352" s="310" t="s">
        <v>133</v>
      </c>
      <c r="L352" s="310"/>
      <c r="M352" s="3"/>
      <c r="N352" s="3"/>
      <c r="O352" s="3"/>
      <c r="P352" s="3"/>
      <c r="Q352" s="3"/>
    </row>
    <row r="353" spans="1:17"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A354" s="3"/>
      <c r="B354" s="3"/>
      <c r="C354" s="3"/>
      <c r="D354" s="3"/>
      <c r="E354" s="3"/>
      <c r="F354" s="1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>
      <c r="P355" s="3"/>
    </row>
    <row r="356" spans="1:17">
      <c r="P356" s="3"/>
    </row>
    <row r="357" spans="1:17">
      <c r="P357" s="3"/>
    </row>
    <row r="358" spans="1:17">
      <c r="G358" s="160"/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H348:L348" name="Range74_3"/>
    <protectedRange sqref="G348" name="Range74_2_1"/>
    <protectedRange sqref="A9:L9" name="Range69_1_1"/>
  </protectedRanges>
  <mergeCells count="31">
    <mergeCell ref="D352:G352"/>
    <mergeCell ref="A286:F286"/>
    <mergeCell ref="K352:L352"/>
    <mergeCell ref="A169:F169"/>
    <mergeCell ref="A207:F207"/>
    <mergeCell ref="A246:F246"/>
    <mergeCell ref="K349:L349"/>
    <mergeCell ref="A327:F327"/>
    <mergeCell ref="A53:F53"/>
    <mergeCell ref="E17:K17"/>
    <mergeCell ref="A129:F129"/>
    <mergeCell ref="A29:F29"/>
    <mergeCell ref="A88:F88"/>
    <mergeCell ref="H27:H28"/>
    <mergeCell ref="G25:H25"/>
    <mergeCell ref="B13:L13"/>
    <mergeCell ref="L27:L28"/>
    <mergeCell ref="K27:K28"/>
    <mergeCell ref="G27:G28"/>
    <mergeCell ref="A27:F28"/>
    <mergeCell ref="I27:J27"/>
    <mergeCell ref="G15:K15"/>
    <mergeCell ref="A18:L18"/>
    <mergeCell ref="G16:K16"/>
    <mergeCell ref="C22:I22"/>
    <mergeCell ref="G11:K11"/>
    <mergeCell ref="G10:K10"/>
    <mergeCell ref="G6:K6"/>
    <mergeCell ref="A7:L7"/>
    <mergeCell ref="G8:K8"/>
    <mergeCell ref="A9:L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10</vt:i4>
      </vt:variant>
      <vt:variant>
        <vt:lpstr>Įvardinti diapazonai</vt:lpstr>
      </vt:variant>
      <vt:variant>
        <vt:i4>10</vt:i4>
      </vt:variant>
    </vt:vector>
  </HeadingPairs>
  <TitlesOfParts>
    <vt:vector size="20" baseType="lpstr">
      <vt:lpstr>f2</vt:lpstr>
      <vt:lpstr>f2 (2)</vt:lpstr>
      <vt:lpstr>f2 biud</vt:lpstr>
      <vt:lpstr>f2 biud v pav</vt:lpstr>
      <vt:lpstr>f2 krep</vt:lpstr>
      <vt:lpstr>f2 deleg</vt:lpstr>
      <vt:lpstr>f2 spec</vt:lpstr>
      <vt:lpstr>f2 inst nuoma</vt:lpstr>
      <vt:lpstr>f2 inst min atlyg</vt:lpstr>
      <vt:lpstr>suv</vt:lpstr>
      <vt:lpstr>'f2'!Spausdinti_pavadinimus</vt:lpstr>
      <vt:lpstr>'f2 (2)'!Spausdinti_pavadinimus</vt:lpstr>
      <vt:lpstr>'f2 biud'!Spausdinti_pavadinimus</vt:lpstr>
      <vt:lpstr>'f2 biud v pav'!Spausdinti_pavadinimus</vt:lpstr>
      <vt:lpstr>'f2 deleg'!Spausdinti_pavadinimus</vt:lpstr>
      <vt:lpstr>'f2 inst min atlyg'!Spausdinti_pavadinimus</vt:lpstr>
      <vt:lpstr>'f2 inst nuoma'!Spausdinti_pavadinimus</vt:lpstr>
      <vt:lpstr>'f2 krep'!Spausdinti_pavadinimus</vt:lpstr>
      <vt:lpstr>'f2 spec'!Spausdinti_pavadinimus</vt:lpstr>
      <vt:lpstr>suv!Spausdinti_pavadinimus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Onute</cp:lastModifiedBy>
  <cp:lastPrinted>2015-10-13T05:38:48Z</cp:lastPrinted>
  <dcterms:created xsi:type="dcterms:W3CDTF">2004-04-07T10:43:01Z</dcterms:created>
  <dcterms:modified xsi:type="dcterms:W3CDTF">2016-02-05T11:57:24Z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