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7125" tabRatio="1000" activeTab="1"/>
  </bookViews>
  <sheets>
    <sheet name="2_VSAFAS_2p" sheetId="1" r:id="rId1"/>
    <sheet name="3_VSAFAS_2p" sheetId="2" r:id="rId2"/>
    <sheet name="20_VSAFAS_4p" sheetId="3" r:id="rId3"/>
    <sheet name="Aiskinamasis rastas" sheetId="4" r:id="rId4"/>
  </sheets>
  <definedNames>
    <definedName name="_xlnm.Print_Area" localSheetId="0">'2_VSAFAS_2p'!$A$1:$G$98</definedName>
    <definedName name="_xlnm.Print_Area" localSheetId="2">'20_VSAFAS_4p'!$A$1:$M$27</definedName>
    <definedName name="_xlnm.Print_Area" localSheetId="1">'3_VSAFAS_2p'!$A$1:$I$65</definedName>
    <definedName name="_xlnm.Print_Area" localSheetId="3">'Aiskinamasis rastas'!$A$1:$K$53</definedName>
    <definedName name="_xlnm.Print_Titles" localSheetId="0">'2_VSAFAS_2p'!$19:$19</definedName>
    <definedName name="_xlnm.Print_Titles" localSheetId="2">'20_VSAFAS_4p'!$10:$12</definedName>
    <definedName name="_xlnm.Print_Titles" localSheetId="1">'3_VSAFAS_2p'!$20:$20</definedName>
  </definedNames>
  <calcPr fullCalcOnLoad="1"/>
</workbook>
</file>

<file path=xl/sharedStrings.xml><?xml version="1.0" encoding="utf-8"?>
<sst xmlns="http://schemas.openxmlformats.org/spreadsheetml/2006/main" count="407" uniqueCount="313">
  <si>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</si>
  <si>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</si>
  <si>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</si>
  <si>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</si>
  <si>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</si>
  <si>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</si>
  <si>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</si>
  <si>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</si>
  <si>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</si>
  <si>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</si>
  <si>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</si>
  <si>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</si>
  <si>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>1.1.</t>
  </si>
  <si>
    <t>1.2.</t>
  </si>
  <si>
    <t>3.1.</t>
  </si>
  <si>
    <t>4.1.</t>
  </si>
  <si>
    <t>4.2.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</si>
  <si>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</si>
  <si>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</si>
  <si>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</si>
  <si>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</si>
  <si>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</si>
  <si>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</si>
  <si>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</si>
  <si>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</si>
  <si>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</si>
  <si>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</si>
  <si>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</si>
  <si>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</si>
  <si>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</si>
  <si>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</si>
  <si>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</si>
  <si>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</si>
  <si>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</si>
  <si>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</si>
  <si>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</si>
  <si>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</si>
  <si>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</si>
  <si>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</si>
  <si>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</si>
  <si>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</si>
  <si>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</si>
  <si>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</si>
  <si>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</si>
  <si>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</si>
  <si>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</si>
  <si>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</si>
  <si>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</si>
  <si>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</si>
  <si>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BIOLOGINIS TURTAS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</si>
  <si>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</si>
  <si>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</si>
  <si>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</si>
  <si>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</si>
  <si>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</si>
  <si>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</si>
  <si>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</si>
  <si>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</si>
  <si>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</si>
  <si>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</si>
  <si>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</si>
  <si>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</si>
  <si>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</si>
  <si>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</si>
  <si>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</si>
  <si>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</si>
  <si>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</si>
  <si>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</si>
  <si>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</si>
  <si>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</si>
  <si>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</si>
  <si>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</si>
  <si>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</si>
  <si>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</si>
  <si>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</si>
  <si>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</si>
  <si>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</si>
  <si>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</si>
  <si>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</si>
  <si>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</si>
  <si>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</si>
  <si>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</si>
  <si>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</si>
  <si>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</si>
  <si>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</si>
  <si>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</si>
  <si>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</si>
  <si>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</si>
  <si>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</si>
  <si>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</si>
  <si>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</si>
  <si>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</si>
  <si>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</si>
  <si>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</si>
  <si>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</si>
  <si>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</si>
  <si>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</si>
  <si>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</si>
  <si>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</si>
  <si>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</si>
  <si>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</si>
  <si>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</si>
  <si>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</si>
  <si>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</si>
  <si>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</si>
  <si>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</si>
  <si>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</si>
  <si>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</si>
  <si>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</si>
  <si>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</si>
  <si>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</si>
  <si>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</si>
  <si>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</si>
  <si>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</si>
  <si>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</si>
  <si>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</si>
  <si>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Per ataskaitinį laikotarpį</t>
  </si>
  <si>
    <t>1.</t>
  </si>
  <si>
    <t>2.</t>
  </si>
  <si>
    <t>3.</t>
  </si>
  <si>
    <t>4.</t>
  </si>
  <si>
    <t>5.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</si>
  <si>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</si>
  <si>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</si>
  <si>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</si>
  <si>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</si>
  <si>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</si>
  <si>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</si>
  <si>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</si>
  <si>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</si>
  <si>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</si>
  <si>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</si>
  <si>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</si>
  <si>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</si>
  <si>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</si>
  <si>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</si>
  <si>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</si>
  <si>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</si>
  <si>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</si>
  <si>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</si>
  <si>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</si>
  <si>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</si>
  <si>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</si>
  <si>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</si>
  <si>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</si>
  <si>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</si>
  <si>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</si>
  <si>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2 priedas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</si>
  <si>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</si>
  <si>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</si>
  <si>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</si>
  <si>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</si>
  <si>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</si>
  <si>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</si>
  <si>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</si>
  <si>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</si>
  <si>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</si>
  <si>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</si>
  <si>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</si>
  <si>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</si>
  <si>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</si>
  <si>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</si>
  <si>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</si>
  <si>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</si>
  <si>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</si>
  <si>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</si>
  <si>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</si>
  <si>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</si>
  <si>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</si>
  <si>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</si>
  <si>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</si>
  <si>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</si>
  <si>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</si>
  <si>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</si>
  <si>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</si>
  <si>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</si>
  <si>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</si>
  <si>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</si>
  <si>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</si>
  <si>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</si>
  <si>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</si>
  <si>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</si>
  <si>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</si>
  <si>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</si>
  <si>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</si>
  <si>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</si>
  <si>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</si>
  <si>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</si>
  <si>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</si>
  <si>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</si>
  <si>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</si>
  <si>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</si>
  <si>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</si>
  <si>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</si>
  <si>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</si>
  <si>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</si>
  <si>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</si>
  <si>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</si>
  <si>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</si>
  <si>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</si>
  <si>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</si>
  <si>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</si>
  <si>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</si>
  <si>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</si>
  <si>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</si>
  <si>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</si>
  <si>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</si>
  <si>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</si>
  <si>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</si>
  <si>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</si>
  <si>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</si>
  <si>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</si>
  <si>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</si>
  <si>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</si>
  <si>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</si>
  <si>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</si>
  <si>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</si>
  <si>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</si>
  <si>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</si>
  <si>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</si>
  <si>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</si>
  <si>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</si>
  <si>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</si>
  <si>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</si>
  <si>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</si>
  <si>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</si>
  <si>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</si>
  <si>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</si>
  <si>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</si>
  <si>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</si>
  <si>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</si>
  <si>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</si>
  <si>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</si>
  <si>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</si>
  <si>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</si>
  <si>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</si>
  <si>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</si>
  <si>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</si>
  <si>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</si>
  <si>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</si>
  <si>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</si>
  <si>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</si>
  <si>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2-ojo VSAFAS „Finansinės būklės ataskaita“</t>
  </si>
  <si>
    <t>(viešojo sektoriaus subjekto arba viešojo sektoriaus subjektų grupės pavadinimas)</t>
  </si>
  <si>
    <t>PRIENŲ RAJONO SAVIVALDYBĖS</t>
  </si>
  <si>
    <t xml:space="preserve">           PRIENŲ MENO MOKYKLA</t>
  </si>
  <si>
    <t xml:space="preserve">              SUTRUMPINTAS AIŠKINAMASIS RAŠTAS PRIE TARPINIO</t>
  </si>
  <si>
    <t>1. Prienų rajono savivaldybės Prienų meno mokykla yra viešasis juridinis asmuo,veikiantis kaip biudžetinė</t>
  </si>
  <si>
    <t>2.1 Kodas 190202465</t>
  </si>
  <si>
    <t>3. Mokykla įsteigta 1965m birželio 1d.</t>
  </si>
  <si>
    <t xml:space="preserve"> Mokykla yra biudžetinė įstaiga, finansuojama iš savivaldybės biudžeto.</t>
  </si>
  <si>
    <t>kitus įstatymuose jos kompentencijai priskirtus klausimus.</t>
  </si>
  <si>
    <t>programa,, išplėstinio muzikinio ir dianinio ugdymo programa, mėgėjų muzikinio ir meninio ugdymo programa.</t>
  </si>
  <si>
    <t>15. Per ataskaitinį laikotarpį mokykloje apskaitinių įverčių keitimo ir klaidų taisymo nebuvo. Kaip</t>
  </si>
  <si>
    <t>nustato 7-asis VSAFAS</t>
  </si>
  <si>
    <t>19. Finansavimo sumų detalizavimas pateikiama pagal 20 VSAFAS 4,5 priedus.</t>
  </si>
  <si>
    <t>Mineraliniai ištekliai ir kitas ilgalaikis turtas</t>
  </si>
  <si>
    <t>________________</t>
  </si>
  <si>
    <t>(Žemesniojo lygio viešojo sektoriaus subjektų, išskyrus mokesčių fondus ir išteklių fondus,</t>
  </si>
  <si>
    <t>veiklos rezultatų ataskaitos forma)</t>
  </si>
  <si>
    <t xml:space="preserve">                                   </t>
  </si>
  <si>
    <t>parašas</t>
  </si>
  <si>
    <t xml:space="preserve">           (vardas pavardė)</t>
  </si>
  <si>
    <t xml:space="preserve">(viešojo sektoriaus subjekto vadovas arba jo įgaliotas administracijos                                                                                                                          </t>
  </si>
  <si>
    <t>Prienų meno mokykla</t>
  </si>
  <si>
    <t>190202465 Dariaus ir Girėno 4 Prienai</t>
  </si>
  <si>
    <t>190202465 Dariaus ir Girėno 4Prienai</t>
  </si>
  <si>
    <t xml:space="preserve">FINANSAVIMO PAJAMOS         </t>
  </si>
  <si>
    <t xml:space="preserve">Iš valstybės biudžeto    </t>
  </si>
  <si>
    <t xml:space="preserve">(vadovas) </t>
  </si>
  <si>
    <t>13. Finansinėse ataskaitose pateikiami duomenys išreikšti Lietuvos Respublikos piniginiais vienetais-Eurais.</t>
  </si>
  <si>
    <t>Pateikimo valiuta ir tikslumas: eurais arba tūkstančiais eurų</t>
  </si>
  <si>
    <t xml:space="preserve">                   Jovita Begonytė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</si>
  <si>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</si>
  <si>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</si>
  <si>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</si>
  <si>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 xml:space="preserve">(vyriausiasis buhalteris (buhalteris))                                                                                      </t>
  </si>
  <si>
    <t xml:space="preserve">Buhalterė </t>
  </si>
  <si>
    <t>14. Apskaitos politika aprašyta 2012 metų metiniame finansinių atskaitų rinkinyje.</t>
  </si>
  <si>
    <t>I. BENDROJI DALIS</t>
  </si>
  <si>
    <t xml:space="preserve">                                                     III. SUTRUMPINTO AIŠKINAMOJO RAŠTO PASTABOS</t>
  </si>
  <si>
    <t>metų perviršiu ar deficitu.</t>
  </si>
  <si>
    <t xml:space="preserve">                                                                          II.  APSKAITOS POLITIKA</t>
  </si>
  <si>
    <t>Iš savivaldybių biudžetų</t>
  </si>
  <si>
    <t>(vyriausiasis buhalteris (buhalteris))                                                                       (parašas)</t>
  </si>
  <si>
    <t>Jovita Begonytė</t>
  </si>
  <si>
    <t>(viešojo sektoriaus subjekto vadovas arba jo įgaliotas administracijos              (parašas)</t>
  </si>
  <si>
    <t>2. Mokyklos rekvizitai:</t>
  </si>
  <si>
    <t>6. Mokyklos savininkas-Prienų savivaldybė. Savininko teises ir pareigas įgyvendinanti institucija -Prienų</t>
  </si>
  <si>
    <t>įstaiga, turintis sąskaitą banke ir antspaudą.</t>
  </si>
  <si>
    <t>2.2 Buveinė S. Dariaus ir S. Girėno 4, Prienai. LT-59114 Prienų rajono savivaldybė</t>
  </si>
  <si>
    <t>4. Mokyklos gupė-neformaliojo švietimo mokykla, tipas-meno mokykla.</t>
  </si>
  <si>
    <t>5. Pagrindinė veiklos sritis-švietimas, pagrindinėveiklos rūšis-kultūrinis švietimas, kodas 855200</t>
  </si>
  <si>
    <t>rajono savivaldybės Taryba, kuri koordinuoja mokyklos veiklą, tvirtina ir teisės aktų nustatyta tvarka</t>
  </si>
  <si>
    <t xml:space="preserve">keičia mokyklos nuostatus, priima sprendimą dėl mokyklos buveinės pakeitimo, sprendžia </t>
  </si>
  <si>
    <t>7. Mokykloje vykdomos programos-ankstyvojo muzikinio ugdymo, pradinio muzikinio ir meninio ugdymo</t>
  </si>
  <si>
    <t>8. Kontroliuojamų ir asocijuotų subjektų mokykla neturi.</t>
  </si>
  <si>
    <t>9. Filialų ar kitų struktūrinių padalinių mokykla neturi.</t>
  </si>
  <si>
    <t>10. Ataskaitinio laikotarpio pabaigoje mokykloje mokėsi  mokiniai 287, iš jų 14 suaugę.</t>
  </si>
  <si>
    <t>11. Mokykloje dirba 36 darbuotojai.</t>
  </si>
  <si>
    <t>Skirtumų, atsiradusių apskaitos duomenimis perskaičiuojant į eurus, sumos nėra, kuri būtų pripažinta ankstesnių</t>
  </si>
  <si>
    <t>16. Mokyklos veiklos nutraukimas ir restruktūrizavimas artimiausiu laiku nenumatomas.</t>
  </si>
  <si>
    <t>17. Sprendimų dėl teisinių ginčų per ataskaitinį laikotarpį nebuvo.</t>
  </si>
  <si>
    <t>18. Reikšmingų įvykių po paskutinės ataskaitinės laikotarpio dienos nebuvo.</t>
  </si>
  <si>
    <t>PAGAL 2017M. BIRŽELIO 30 D. DUOMENIS</t>
  </si>
  <si>
    <t>2017m. liepos 25d.  Nr. 2</t>
  </si>
  <si>
    <t>2017-07-25 d. Nr. 2</t>
  </si>
  <si>
    <t>PAGAL 2017 M. BIRŽELIO 30 D. DUOMENIS</t>
  </si>
  <si>
    <t xml:space="preserve">                    FINANSINIŲ ATASKAITŲ  2017M. BIRŽELIO 30 D.</t>
  </si>
  <si>
    <t xml:space="preserve">                          2017.07.25</t>
  </si>
  <si>
    <t>L. e. direktorės pareigas ūkvedė</t>
  </si>
  <si>
    <t>Nijolė Židanavičienė</t>
  </si>
  <si>
    <t xml:space="preserve">              Nijolė Židanavičienė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</si>
</sst>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;[Red]#,##0.0"/>
    <numFmt numFmtId="186" formatCode="0.000"/>
    <numFmt numFmtId="187" formatCode="0.0000"/>
    <numFmt numFmtId="188" formatCode="0.000000"/>
    <numFmt numFmtId="189" formatCode="0.00000"/>
  </numFmts>
  <fonts count="7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2"/>
    </font>
    <font>
      <b/>
      <sz val="11"/>
      <name val="TimesNewRoman,Bold"/>
      <family val="0"/>
    </font>
    <font>
      <b/>
      <sz val="11"/>
      <name val="Arial"/>
      <family val="2"/>
    </font>
    <font>
      <i/>
      <sz val="11"/>
      <name val="TimesNewRoman,Bold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5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37" borderId="0" applyNumberFormat="0" applyBorder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65" fillId="38" borderId="0" applyNumberFormat="0" applyBorder="0" applyAlignment="0" applyProtection="0"/>
    <xf numFmtId="0" fontId="26" fillId="39" borderId="4" applyNumberFormat="0" applyAlignment="0" applyProtection="0"/>
    <xf numFmtId="0" fontId="27" fillId="40" borderId="5" applyNumberFormat="0" applyAlignment="0" applyProtection="0"/>
    <xf numFmtId="0" fontId="28" fillId="0" borderId="0" applyNumberFormat="0" applyFill="0" applyBorder="0" applyAlignment="0" applyProtection="0"/>
    <xf numFmtId="0" fontId="66" fillId="41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7" borderId="4" applyNumberFormat="0" applyAlignment="0" applyProtection="0"/>
    <xf numFmtId="0" fontId="67" fillId="0" borderId="0" applyNumberFormat="0" applyFill="0" applyBorder="0" applyAlignment="0" applyProtection="0"/>
    <xf numFmtId="0" fontId="68" fillId="42" borderId="9" applyNumberFormat="0" applyAlignment="0" applyProtection="0"/>
    <xf numFmtId="0" fontId="69" fillId="43" borderId="1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44" borderId="0" applyNumberFormat="0" applyBorder="0" applyAlignment="0" applyProtection="0"/>
    <xf numFmtId="0" fontId="70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6" borderId="12" applyNumberFormat="0" applyFont="0" applyAlignment="0" applyProtection="0"/>
    <xf numFmtId="0" fontId="36" fillId="39" borderId="13" applyNumberFormat="0" applyAlignment="0" applyProtection="0"/>
    <xf numFmtId="0" fontId="63" fillId="47" borderId="0" applyNumberFormat="0" applyBorder="0" applyAlignment="0" applyProtection="0"/>
    <xf numFmtId="0" fontId="63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0" fillId="53" borderId="14" applyNumberFormat="0" applyFont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42" borderId="10" applyNumberFormat="0" applyAlignment="0" applyProtection="0"/>
    <xf numFmtId="0" fontId="73" fillId="0" borderId="15" applyNumberFormat="0" applyFill="0" applyAlignment="0" applyProtection="0"/>
    <xf numFmtId="0" fontId="74" fillId="0" borderId="16" applyNumberFormat="0" applyFill="0" applyAlignment="0" applyProtection="0"/>
    <xf numFmtId="0" fontId="75" fillId="54" borderId="17" applyNumberFormat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7" fillId="55" borderId="21" xfId="0" applyFont="1" applyFill="1" applyBorder="1" applyAlignment="1">
      <alignment horizontal="left" vertical="center" wrapText="1"/>
    </xf>
    <xf numFmtId="0" fontId="2" fillId="55" borderId="20" xfId="0" applyFont="1" applyFill="1" applyBorder="1" applyAlignment="1">
      <alignment horizontal="center" vertical="center" wrapText="1"/>
    </xf>
    <xf numFmtId="0" fontId="2" fillId="55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55" borderId="1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 wrapText="1"/>
    </xf>
    <xf numFmtId="0" fontId="2" fillId="55" borderId="25" xfId="0" applyFont="1" applyFill="1" applyBorder="1" applyAlignment="1">
      <alignment horizontal="left" vertical="center"/>
    </xf>
    <xf numFmtId="0" fontId="2" fillId="55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55" borderId="0" xfId="0" applyFont="1" applyFill="1" applyBorder="1" applyAlignment="1">
      <alignment vertical="center"/>
    </xf>
    <xf numFmtId="0" fontId="2" fillId="55" borderId="0" xfId="0" applyFont="1" applyFill="1" applyBorder="1" applyAlignment="1">
      <alignment vertical="center" wrapText="1"/>
    </xf>
    <xf numFmtId="0" fontId="3" fillId="55" borderId="0" xfId="0" applyFont="1" applyFill="1" applyBorder="1" applyAlignment="1">
      <alignment vertical="center"/>
    </xf>
    <xf numFmtId="0" fontId="2" fillId="55" borderId="0" xfId="0" applyFont="1" applyFill="1" applyAlignment="1">
      <alignment vertical="center"/>
    </xf>
    <xf numFmtId="0" fontId="2" fillId="55" borderId="0" xfId="0" applyFont="1" applyFill="1" applyAlignment="1">
      <alignment vertical="center" wrapText="1"/>
    </xf>
    <xf numFmtId="0" fontId="3" fillId="55" borderId="0" xfId="0" applyFont="1" applyFill="1" applyAlignment="1">
      <alignment horizontal="center" vertical="center" wrapText="1"/>
    </xf>
    <xf numFmtId="0" fontId="5" fillId="55" borderId="0" xfId="0" applyFont="1" applyFill="1" applyAlignment="1">
      <alignment horizontal="center" vertical="center" wrapText="1"/>
    </xf>
    <xf numFmtId="0" fontId="2" fillId="55" borderId="0" xfId="0" applyFont="1" applyFill="1" applyAlignment="1">
      <alignment horizontal="center" vertical="center" wrapText="1"/>
    </xf>
    <xf numFmtId="0" fontId="5" fillId="55" borderId="0" xfId="0" applyFont="1" applyFill="1" applyAlignment="1">
      <alignment vertical="center" wrapText="1"/>
    </xf>
    <xf numFmtId="49" fontId="3" fillId="55" borderId="20" xfId="0" applyNumberFormat="1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left" vertical="center"/>
    </xf>
    <xf numFmtId="0" fontId="3" fillId="55" borderId="20" xfId="0" applyFont="1" applyFill="1" applyBorder="1" applyAlignment="1">
      <alignment horizontal="left" vertical="center"/>
    </xf>
    <xf numFmtId="0" fontId="3" fillId="55" borderId="20" xfId="0" applyFont="1" applyFill="1" applyBorder="1" applyAlignment="1">
      <alignment horizontal="left" vertical="center" wrapText="1"/>
    </xf>
    <xf numFmtId="0" fontId="2" fillId="55" borderId="20" xfId="0" applyFont="1" applyFill="1" applyBorder="1" applyAlignment="1">
      <alignment horizontal="left" vertical="center" wrapText="1"/>
    </xf>
    <xf numFmtId="0" fontId="2" fillId="55" borderId="19" xfId="0" applyFont="1" applyFill="1" applyBorder="1" applyAlignment="1">
      <alignment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left" vertical="center"/>
    </xf>
    <xf numFmtId="0" fontId="7" fillId="55" borderId="23" xfId="0" applyFont="1" applyFill="1" applyBorder="1" applyAlignment="1">
      <alignment horizontal="left" vertical="center"/>
    </xf>
    <xf numFmtId="0" fontId="7" fillId="55" borderId="23" xfId="0" applyFont="1" applyFill="1" applyBorder="1" applyAlignment="1">
      <alignment horizontal="left" vertical="center" wrapText="1"/>
    </xf>
    <xf numFmtId="0" fontId="2" fillId="55" borderId="25" xfId="0" applyFont="1" applyFill="1" applyBorder="1" applyAlignment="1">
      <alignment horizontal="left" vertical="center" wrapText="1"/>
    </xf>
    <xf numFmtId="16" fontId="2" fillId="55" borderId="21" xfId="0" applyNumberFormat="1" applyFont="1" applyFill="1" applyBorder="1" applyAlignment="1">
      <alignment horizontal="left" vertical="center" wrapText="1"/>
    </xf>
    <xf numFmtId="16" fontId="2" fillId="55" borderId="19" xfId="0" applyNumberFormat="1" applyFont="1" applyFill="1" applyBorder="1" applyAlignment="1">
      <alignment horizontal="left" vertical="center" wrapText="1"/>
    </xf>
    <xf numFmtId="49" fontId="2" fillId="55" borderId="20" xfId="0" applyNumberFormat="1" applyFont="1" applyFill="1" applyBorder="1" applyAlignment="1">
      <alignment horizontal="center" vertical="center" wrapText="1"/>
    </xf>
    <xf numFmtId="0" fontId="2" fillId="55" borderId="21" xfId="0" applyFont="1" applyFill="1" applyBorder="1" applyAlignment="1">
      <alignment horizontal="left" vertical="center"/>
    </xf>
    <xf numFmtId="0" fontId="2" fillId="55" borderId="26" xfId="0" applyFont="1" applyFill="1" applyBorder="1" applyAlignment="1">
      <alignment horizontal="center" vertical="center" wrapText="1"/>
    </xf>
    <xf numFmtId="0" fontId="2" fillId="55" borderId="28" xfId="0" applyFont="1" applyFill="1" applyBorder="1" applyAlignment="1">
      <alignment horizontal="left" vertical="center"/>
    </xf>
    <xf numFmtId="0" fontId="2" fillId="55" borderId="29" xfId="0" applyFont="1" applyFill="1" applyBorder="1" applyAlignment="1">
      <alignment horizontal="left" vertical="center"/>
    </xf>
    <xf numFmtId="0" fontId="2" fillId="55" borderId="29" xfId="0" applyFont="1" applyFill="1" applyBorder="1" applyAlignment="1">
      <alignment horizontal="left" vertical="center" wrapText="1"/>
    </xf>
    <xf numFmtId="0" fontId="2" fillId="55" borderId="19" xfId="0" applyFont="1" applyFill="1" applyBorder="1" applyAlignment="1">
      <alignment horizontal="left" vertical="center"/>
    </xf>
    <xf numFmtId="16" fontId="2" fillId="55" borderId="19" xfId="0" applyNumberFormat="1" applyFont="1" applyFill="1" applyBorder="1" applyAlignment="1" quotePrefix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16" fontId="2" fillId="0" borderId="19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0" fontId="2" fillId="55" borderId="19" xfId="0" applyFont="1" applyFill="1" applyBorder="1" applyAlignment="1" quotePrefix="1">
      <alignment horizontal="left" vertical="center" wrapText="1"/>
    </xf>
    <xf numFmtId="0" fontId="3" fillId="55" borderId="19" xfId="0" applyFont="1" applyFill="1" applyBorder="1" applyAlignment="1">
      <alignment horizontal="left" vertical="center" wrapText="1"/>
    </xf>
    <xf numFmtId="0" fontId="2" fillId="55" borderId="26" xfId="0" applyFont="1" applyFill="1" applyBorder="1" applyAlignment="1">
      <alignment horizontal="left" vertical="center" wrapText="1"/>
    </xf>
    <xf numFmtId="0" fontId="2" fillId="55" borderId="26" xfId="0" applyFont="1" applyFill="1" applyBorder="1" applyAlignment="1">
      <alignment vertical="center" wrapText="1"/>
    </xf>
    <xf numFmtId="0" fontId="2" fillId="55" borderId="23" xfId="0" applyFont="1" applyFill="1" applyBorder="1" applyAlignment="1">
      <alignment horizontal="left" vertical="center"/>
    </xf>
    <xf numFmtId="0" fontId="2" fillId="55" borderId="23" xfId="0" applyFont="1" applyFill="1" applyBorder="1" applyAlignment="1">
      <alignment horizontal="left" vertical="center" wrapText="1"/>
    </xf>
    <xf numFmtId="0" fontId="7" fillId="55" borderId="20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55" borderId="2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/>
    </xf>
    <xf numFmtId="0" fontId="2" fillId="55" borderId="25" xfId="0" applyFont="1" applyFill="1" applyBorder="1" applyAlignment="1" quotePrefix="1">
      <alignment horizontal="left" vertical="center" wrapText="1"/>
    </xf>
    <xf numFmtId="0" fontId="2" fillId="55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0" fontId="3" fillId="55" borderId="26" xfId="0" applyFont="1" applyFill="1" applyBorder="1" applyAlignment="1">
      <alignment horizontal="left" vertical="center"/>
    </xf>
    <xf numFmtId="0" fontId="3" fillId="55" borderId="27" xfId="0" applyFont="1" applyFill="1" applyBorder="1" applyAlignment="1">
      <alignment horizontal="left" vertical="center"/>
    </xf>
    <xf numFmtId="0" fontId="3" fillId="55" borderId="27" xfId="0" applyFont="1" applyFill="1" applyBorder="1" applyAlignment="1">
      <alignment horizontal="left" vertical="center" wrapText="1"/>
    </xf>
    <xf numFmtId="0" fontId="3" fillId="55" borderId="21" xfId="0" applyFont="1" applyFill="1" applyBorder="1" applyAlignment="1">
      <alignment horizontal="left" vertical="center" wrapText="1"/>
    </xf>
    <xf numFmtId="0" fontId="3" fillId="55" borderId="0" xfId="0" applyFont="1" applyFill="1" applyBorder="1" applyAlignment="1">
      <alignment horizontal="left" vertical="center" wrapText="1"/>
    </xf>
    <xf numFmtId="0" fontId="2" fillId="55" borderId="0" xfId="0" applyFont="1" applyFill="1" applyBorder="1" applyAlignment="1">
      <alignment horizontal="left" vertical="center" wrapText="1"/>
    </xf>
    <xf numFmtId="0" fontId="2" fillId="55" borderId="0" xfId="0" applyFont="1" applyFill="1" applyBorder="1" applyAlignment="1">
      <alignment horizontal="center" vertical="center" wrapText="1"/>
    </xf>
    <xf numFmtId="0" fontId="17" fillId="0" borderId="0" xfId="87" applyFont="1" applyAlignment="1">
      <alignment vertical="center"/>
      <protection/>
    </xf>
    <xf numFmtId="0" fontId="0" fillId="0" borderId="0" xfId="87" applyAlignment="1">
      <alignment vertical="center"/>
      <protection/>
    </xf>
    <xf numFmtId="0" fontId="0" fillId="0" borderId="0" xfId="87" applyAlignment="1">
      <alignment vertical="center" wrapText="1"/>
      <protection/>
    </xf>
    <xf numFmtId="0" fontId="13" fillId="0" borderId="0" xfId="85" applyFont="1" applyAlignment="1">
      <alignment vertical="center"/>
      <protection/>
    </xf>
    <xf numFmtId="0" fontId="40" fillId="0" borderId="19" xfId="85" applyFont="1" applyBorder="1" applyAlignment="1">
      <alignment horizontal="center" vertical="center" wrapText="1"/>
      <protection/>
    </xf>
    <xf numFmtId="0" fontId="13" fillId="0" borderId="19" xfId="85" applyFont="1" applyBorder="1" applyAlignment="1">
      <alignment horizontal="justify" vertical="center" wrapText="1"/>
      <protection/>
    </xf>
    <xf numFmtId="0" fontId="13" fillId="0" borderId="19" xfId="85" applyFont="1" applyBorder="1" applyAlignment="1">
      <alignment horizontal="center" vertical="center" wrapText="1"/>
      <protection/>
    </xf>
    <xf numFmtId="0" fontId="13" fillId="0" borderId="19" xfId="85" applyFont="1" applyBorder="1" applyAlignment="1">
      <alignment horizontal="left" vertical="center" wrapText="1"/>
      <protection/>
    </xf>
    <xf numFmtId="0" fontId="13" fillId="0" borderId="0" xfId="85" applyFont="1" applyAlignment="1">
      <alignment horizontal="center" vertical="center"/>
      <protection/>
    </xf>
    <xf numFmtId="0" fontId="40" fillId="0" borderId="0" xfId="85" applyFont="1" applyAlignment="1">
      <alignment vertical="center"/>
      <protection/>
    </xf>
    <xf numFmtId="0" fontId="40" fillId="0" borderId="0" xfId="85" applyFont="1" applyAlignment="1">
      <alignment horizontal="center" vertical="center" wrapText="1"/>
      <protection/>
    </xf>
    <xf numFmtId="0" fontId="40" fillId="0" borderId="19" xfId="85" applyFont="1" applyFill="1" applyBorder="1" applyAlignment="1">
      <alignment horizontal="center" vertical="center" wrapText="1"/>
      <protection/>
    </xf>
    <xf numFmtId="0" fontId="40" fillId="0" borderId="25" xfId="85" applyFont="1" applyFill="1" applyBorder="1" applyAlignment="1">
      <alignment horizontal="center" vertical="center" wrapText="1"/>
      <protection/>
    </xf>
    <xf numFmtId="0" fontId="2" fillId="0" borderId="19" xfId="85" applyFont="1" applyBorder="1" applyAlignment="1">
      <alignment horizontal="center" vertical="center" wrapText="1"/>
      <protection/>
    </xf>
    <xf numFmtId="49" fontId="2" fillId="0" borderId="26" xfId="85" applyNumberFormat="1" applyFont="1" applyFill="1" applyBorder="1" applyAlignment="1">
      <alignment horizontal="center" vertical="center" wrapText="1"/>
      <protection/>
    </xf>
    <xf numFmtId="0" fontId="40" fillId="0" borderId="19" xfId="85" applyFont="1" applyBorder="1" applyAlignment="1">
      <alignment horizontal="left" vertical="center" wrapText="1"/>
      <protection/>
    </xf>
    <xf numFmtId="2" fontId="13" fillId="0" borderId="19" xfId="85" applyNumberFormat="1" applyFont="1" applyBorder="1" applyAlignment="1">
      <alignment horizontal="justify" vertical="center" wrapText="1"/>
      <protection/>
    </xf>
    <xf numFmtId="0" fontId="0" fillId="0" borderId="0" xfId="0" applyAlignment="1">
      <alignment vertical="center"/>
    </xf>
    <xf numFmtId="16" fontId="2" fillId="0" borderId="19" xfId="0" applyNumberFormat="1" applyFont="1" applyFill="1" applyBorder="1" applyAlignment="1" quotePrefix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12" fillId="0" borderId="19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vertical="center"/>
    </xf>
    <xf numFmtId="0" fontId="3" fillId="55" borderId="19" xfId="0" applyFont="1" applyFill="1" applyBorder="1" applyAlignment="1">
      <alignment vertical="center" wrapText="1"/>
    </xf>
    <xf numFmtId="2" fontId="3" fillId="55" borderId="19" xfId="0" applyNumberFormat="1" applyFont="1" applyFill="1" applyBorder="1" applyAlignment="1">
      <alignment vertical="center" wrapText="1"/>
    </xf>
    <xf numFmtId="2" fontId="12" fillId="0" borderId="19" xfId="0" applyNumberFormat="1" applyFont="1" applyBorder="1" applyAlignment="1">
      <alignment horizontal="left" vertical="center"/>
    </xf>
    <xf numFmtId="0" fontId="12" fillId="0" borderId="0" xfId="85" applyFont="1" applyAlignment="1">
      <alignment vertical="center"/>
      <protection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2" fontId="22" fillId="0" borderId="19" xfId="0" applyNumberFormat="1" applyFont="1" applyBorder="1" applyAlignment="1">
      <alignment vertical="center"/>
    </xf>
    <xf numFmtId="2" fontId="2" fillId="55" borderId="19" xfId="0" applyNumberFormat="1" applyFont="1" applyFill="1" applyBorder="1" applyAlignment="1">
      <alignment vertical="center" wrapText="1"/>
    </xf>
    <xf numFmtId="2" fontId="9" fillId="0" borderId="19" xfId="0" applyNumberFormat="1" applyFont="1" applyBorder="1" applyAlignment="1">
      <alignment vertical="center"/>
    </xf>
    <xf numFmtId="0" fontId="3" fillId="55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2" fontId="3" fillId="55" borderId="0" xfId="0" applyNumberFormat="1" applyFont="1" applyFill="1" applyBorder="1" applyAlignment="1">
      <alignment vertical="center" wrapText="1"/>
    </xf>
    <xf numFmtId="0" fontId="40" fillId="0" borderId="19" xfId="86" applyFont="1" applyFill="1" applyBorder="1" applyAlignment="1">
      <alignment horizontal="center" vertical="center" wrapText="1"/>
      <protection/>
    </xf>
    <xf numFmtId="0" fontId="40" fillId="0" borderId="0" xfId="85" applyFont="1" applyBorder="1" applyAlignment="1">
      <alignment horizontal="center" vertical="center" wrapText="1"/>
      <protection/>
    </xf>
    <xf numFmtId="0" fontId="40" fillId="0" borderId="0" xfId="85" applyFont="1" applyBorder="1" applyAlignment="1">
      <alignment horizontal="left" vertical="center" wrapText="1"/>
      <protection/>
    </xf>
    <xf numFmtId="0" fontId="13" fillId="0" borderId="0" xfId="85" applyFont="1" applyBorder="1" applyAlignment="1">
      <alignment horizontal="justify" vertical="center" wrapText="1"/>
      <protection/>
    </xf>
    <xf numFmtId="2" fontId="13" fillId="0" borderId="0" xfId="85" applyNumberFormat="1" applyFont="1" applyBorder="1" applyAlignment="1">
      <alignment horizontal="justify" vertical="center" wrapText="1"/>
      <protection/>
    </xf>
    <xf numFmtId="0" fontId="40" fillId="0" borderId="19" xfId="86" applyFont="1" applyBorder="1" applyAlignment="1">
      <alignment horizontal="left" vertical="center" wrapText="1"/>
      <protection/>
    </xf>
    <xf numFmtId="0" fontId="13" fillId="0" borderId="0" xfId="86" applyFont="1" applyAlignment="1">
      <alignment horizontal="center" vertical="center"/>
      <protection/>
    </xf>
    <xf numFmtId="0" fontId="13" fillId="0" borderId="0" xfId="86" applyFont="1" applyAlignment="1">
      <alignment vertical="center"/>
      <protection/>
    </xf>
    <xf numFmtId="186" fontId="2" fillId="55" borderId="19" xfId="0" applyNumberFormat="1" applyFont="1" applyFill="1" applyBorder="1" applyAlignment="1">
      <alignment horizontal="left" vertical="center" wrapText="1"/>
    </xf>
    <xf numFmtId="2" fontId="2" fillId="55" borderId="19" xfId="0" applyNumberFormat="1" applyFont="1" applyFill="1" applyBorder="1" applyAlignment="1" quotePrefix="1">
      <alignment horizontal="left" vertical="center" wrapText="1"/>
    </xf>
    <xf numFmtId="2" fontId="9" fillId="0" borderId="19" xfId="0" applyNumberFormat="1" applyFont="1" applyBorder="1" applyAlignment="1">
      <alignment horizontal="left" vertical="center"/>
    </xf>
    <xf numFmtId="2" fontId="2" fillId="0" borderId="19" xfId="0" applyNumberFormat="1" applyFont="1" applyFill="1" applyBorder="1" applyAlignment="1">
      <alignment vertical="center" wrapText="1"/>
    </xf>
    <xf numFmtId="2" fontId="2" fillId="0" borderId="19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2" fontId="12" fillId="0" borderId="19" xfId="0" applyNumberFormat="1" applyFont="1" applyBorder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4" fillId="55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4" fillId="55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55" borderId="0" xfId="0" applyFont="1" applyFill="1" applyAlignment="1">
      <alignment horizontal="center" vertical="center" wrapText="1"/>
    </xf>
    <xf numFmtId="0" fontId="0" fillId="55" borderId="0" xfId="0" applyFill="1" applyAlignment="1">
      <alignment horizontal="center" vertical="center" wrapText="1"/>
    </xf>
    <xf numFmtId="0" fontId="0" fillId="55" borderId="0" xfId="0" applyFill="1" applyAlignment="1">
      <alignment vertical="center" wrapText="1"/>
    </xf>
    <xf numFmtId="0" fontId="3" fillId="55" borderId="0" xfId="0" applyFont="1" applyFill="1" applyAlignment="1">
      <alignment horizontal="center" vertical="center" wrapText="1"/>
    </xf>
    <xf numFmtId="0" fontId="5" fillId="55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55" borderId="0" xfId="0" applyFont="1" applyFill="1" applyAlignment="1">
      <alignment vertical="center" wrapText="1"/>
    </xf>
    <xf numFmtId="0" fontId="6" fillId="0" borderId="33" xfId="0" applyFont="1" applyFill="1" applyBorder="1" applyAlignment="1">
      <alignment horizontal="right" vertical="center" wrapText="1"/>
    </xf>
    <xf numFmtId="0" fontId="2" fillId="55" borderId="2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3" fillId="55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55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55" borderId="0" xfId="0" applyFont="1" applyFill="1" applyAlignment="1">
      <alignment vertical="center" wrapText="1"/>
    </xf>
    <xf numFmtId="0" fontId="0" fillId="55" borderId="0" xfId="0" applyFont="1" applyFill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0" fillId="55" borderId="0" xfId="0" applyFill="1" applyAlignment="1">
      <alignment horizontal="left" vertical="center" wrapText="1"/>
    </xf>
    <xf numFmtId="0" fontId="0" fillId="55" borderId="0" xfId="0" applyFill="1" applyBorder="1" applyAlignment="1">
      <alignment horizontal="center" vertical="center" wrapText="1"/>
    </xf>
    <xf numFmtId="0" fontId="0" fillId="55" borderId="0" xfId="0" applyFont="1" applyFill="1" applyAlignment="1">
      <alignment horizontal="left" vertical="center" wrapText="1"/>
    </xf>
    <xf numFmtId="0" fontId="2" fillId="55" borderId="0" xfId="0" applyFont="1" applyFill="1" applyAlignment="1">
      <alignment horizontal="center" vertical="top" wrapText="1"/>
    </xf>
    <xf numFmtId="0" fontId="9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12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9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0" xfId="0" applyFont="1" applyBorder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22" fillId="0" borderId="19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88" applyFont="1" applyAlignment="1">
      <alignment horizontal="right" vertical="center"/>
      <protection/>
    </xf>
    <xf numFmtId="0" fontId="0" fillId="0" borderId="33" xfId="88" applyFont="1" applyBorder="1">
      <alignment/>
      <protection/>
    </xf>
    <xf numFmtId="0" fontId="16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horizontal="left" vertical="center" wrapText="1"/>
    </xf>
    <xf numFmtId="0" fontId="21" fillId="0" borderId="19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0" fontId="13" fillId="0" borderId="24" xfId="86" applyFont="1" applyFill="1" applyBorder="1" applyAlignment="1">
      <alignment horizontal="left" vertical="center"/>
      <protection/>
    </xf>
    <xf numFmtId="0" fontId="0" fillId="0" borderId="24" xfId="86" applyFill="1" applyBorder="1" applyAlignment="1">
      <alignment horizontal="left" vertical="center"/>
      <protection/>
    </xf>
    <xf numFmtId="0" fontId="40" fillId="0" borderId="19" xfId="85" applyFont="1" applyBorder="1" applyAlignment="1">
      <alignment horizontal="center" vertical="center" wrapText="1"/>
      <protection/>
    </xf>
    <xf numFmtId="0" fontId="40" fillId="0" borderId="0" xfId="85" applyFont="1" applyAlignment="1">
      <alignment horizontal="center" vertical="center"/>
      <protection/>
    </xf>
    <xf numFmtId="0" fontId="40" fillId="0" borderId="0" xfId="85" applyFont="1" applyAlignment="1">
      <alignment vertical="center"/>
      <protection/>
    </xf>
    <xf numFmtId="0" fontId="40" fillId="0" borderId="22" xfId="85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3" fillId="0" borderId="0" xfId="85" applyFont="1" applyAlignment="1">
      <alignment horizontal="center" vertical="center"/>
      <protection/>
    </xf>
  </cellXfs>
  <cellStyles count="95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Explanatory Text" xfId="67"/>
    <cellStyle name="Geras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Įspėjimo tekstas" xfId="76"/>
    <cellStyle name="Išvestis" xfId="77"/>
    <cellStyle name="Įvestis" xfId="78"/>
    <cellStyle name="Comma" xfId="79"/>
    <cellStyle name="Comma [0]" xfId="80"/>
    <cellStyle name="Linked Cell" xfId="81"/>
    <cellStyle name="Neutral" xfId="82"/>
    <cellStyle name="Neutralus" xfId="83"/>
    <cellStyle name="Normal_16_VSAFAS_priedai" xfId="84"/>
    <cellStyle name="Normal_20_VSAFAS_priedai" xfId="85"/>
    <cellStyle name="Normal_20VSAFAS3-5p" xfId="86"/>
    <cellStyle name="Normal_3_VSAFAS_priedai" xfId="87"/>
    <cellStyle name="Normal_3VSAFASpp" xfId="88"/>
    <cellStyle name="Note" xfId="89"/>
    <cellStyle name="Output" xfId="90"/>
    <cellStyle name="Paryškinimas 1" xfId="91"/>
    <cellStyle name="Paryškinimas 2" xfId="92"/>
    <cellStyle name="Paryškinimas 3" xfId="93"/>
    <cellStyle name="Paryškinimas 4" xfId="94"/>
    <cellStyle name="Paryškinimas 5" xfId="95"/>
    <cellStyle name="Paryškinimas 6" xfId="96"/>
    <cellStyle name="Pastaba" xfId="97"/>
    <cellStyle name="Pavadinimas" xfId="98"/>
    <cellStyle name="Percent" xfId="99"/>
    <cellStyle name="Skaičiavimas" xfId="100"/>
    <cellStyle name="Suma" xfId="101"/>
    <cellStyle name="Susietas langelis" xfId="102"/>
    <cellStyle name="Tikrinimo langelis" xfId="103"/>
    <cellStyle name="Title" xfId="104"/>
    <cellStyle name="Total" xfId="105"/>
    <cellStyle name="Currency" xfId="106"/>
    <cellStyle name="Currency [0]" xfId="107"/>
    <cellStyle name="Warning Tex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showGridLines="0" view="pageBreakPreview" zoomScaleSheetLayoutView="100" zoomScalePageLayoutView="0" workbookViewId="0" topLeftCell="A1">
      <selection activeCell="F54" sqref="F54"/>
    </sheetView>
  </sheetViews>
  <sheetFormatPr defaultColWidth="9.140625" defaultRowHeight="12.75"/>
  <cols>
    <col min="1" max="1" width="7.7109375" style="32" customWidth="1"/>
    <col min="2" max="2" width="3.140625" style="33" customWidth="1"/>
    <col min="3" max="3" width="2.7109375" style="33" customWidth="1"/>
    <col min="4" max="4" width="55.57421875" style="33" customWidth="1"/>
    <col min="5" max="5" width="8.8515625" style="30" customWidth="1"/>
    <col min="6" max="6" width="11.28125" style="32" customWidth="1"/>
    <col min="7" max="7" width="12.8515625" style="32" customWidth="1"/>
    <col min="8" max="16384" width="9.140625" style="32" customWidth="1"/>
  </cols>
  <sheetData>
    <row r="1" spans="1:7" ht="12.75">
      <c r="A1" s="29"/>
      <c r="B1" s="30"/>
      <c r="C1" s="30"/>
      <c r="D1" s="30"/>
      <c r="E1" s="31"/>
      <c r="F1" s="29"/>
      <c r="G1" s="29"/>
    </row>
    <row r="2" spans="5:7" ht="12.75" customHeight="1">
      <c r="E2" s="161" t="s">
        <v>242</v>
      </c>
      <c r="F2" s="162"/>
      <c r="G2" s="162"/>
    </row>
    <row r="3" spans="5:7" ht="12.75">
      <c r="E3" s="163" t="s">
        <v>147</v>
      </c>
      <c r="F3" s="164"/>
      <c r="G3" s="164"/>
    </row>
    <row r="5" spans="1:7" ht="12.75" customHeight="1">
      <c r="A5" s="168" t="s">
        <v>148</v>
      </c>
      <c r="B5" s="169"/>
      <c r="C5" s="169"/>
      <c r="D5" s="169"/>
      <c r="E5" s="169"/>
      <c r="F5" s="167"/>
      <c r="G5" s="167"/>
    </row>
    <row r="6" spans="1:7" ht="12.75">
      <c r="A6" s="170"/>
      <c r="B6" s="170"/>
      <c r="C6" s="170"/>
      <c r="D6" s="170"/>
      <c r="E6" s="170"/>
      <c r="F6" s="170"/>
      <c r="G6" s="170"/>
    </row>
    <row r="7" spans="1:7" ht="12.75" customHeight="1">
      <c r="A7" s="165" t="s">
        <v>264</v>
      </c>
      <c r="B7" s="166"/>
      <c r="C7" s="166"/>
      <c r="D7" s="166"/>
      <c r="E7" s="166"/>
      <c r="F7" s="167"/>
      <c r="G7" s="167"/>
    </row>
    <row r="8" spans="1:7" ht="12.75" customHeight="1">
      <c r="A8" s="165" t="s">
        <v>185</v>
      </c>
      <c r="B8" s="166"/>
      <c r="C8" s="166"/>
      <c r="D8" s="166"/>
      <c r="E8" s="166"/>
      <c r="F8" s="167"/>
      <c r="G8" s="167"/>
    </row>
    <row r="9" spans="1:7" ht="12.75" customHeight="1">
      <c r="A9" s="165" t="s">
        <v>265</v>
      </c>
      <c r="B9" s="166"/>
      <c r="C9" s="166"/>
      <c r="D9" s="166"/>
      <c r="E9" s="166"/>
      <c r="F9" s="167"/>
      <c r="G9" s="167"/>
    </row>
    <row r="10" spans="1:7" ht="12.75" customHeight="1">
      <c r="A10" s="182" t="s">
        <v>186</v>
      </c>
      <c r="B10" s="183"/>
      <c r="C10" s="183"/>
      <c r="D10" s="183"/>
      <c r="E10" s="183"/>
      <c r="F10" s="184"/>
      <c r="G10" s="184"/>
    </row>
    <row r="11" spans="1:7" ht="12.75">
      <c r="A11" s="184"/>
      <c r="B11" s="184"/>
      <c r="C11" s="184"/>
      <c r="D11" s="184"/>
      <c r="E11" s="184"/>
      <c r="F11" s="184"/>
      <c r="G11" s="184"/>
    </row>
    <row r="12" spans="1:5" ht="12.75">
      <c r="A12" s="181"/>
      <c r="B12" s="167"/>
      <c r="C12" s="167"/>
      <c r="D12" s="167"/>
      <c r="E12" s="167"/>
    </row>
    <row r="13" spans="1:7" ht="12.75" customHeight="1">
      <c r="A13" s="168" t="s">
        <v>32</v>
      </c>
      <c r="B13" s="169"/>
      <c r="C13" s="169"/>
      <c r="D13" s="169"/>
      <c r="E13" s="169"/>
      <c r="F13" s="185"/>
      <c r="G13" s="185"/>
    </row>
    <row r="14" spans="1:7" ht="12.75" customHeight="1">
      <c r="A14" s="168" t="s">
        <v>304</v>
      </c>
      <c r="B14" s="169"/>
      <c r="C14" s="169"/>
      <c r="D14" s="169"/>
      <c r="E14" s="169"/>
      <c r="F14" s="185"/>
      <c r="G14" s="185"/>
    </row>
    <row r="15" spans="1:7" ht="12.75">
      <c r="A15" s="34"/>
      <c r="B15" s="35"/>
      <c r="C15" s="35"/>
      <c r="D15" s="35"/>
      <c r="E15" s="35"/>
      <c r="F15" s="37"/>
      <c r="G15" s="37"/>
    </row>
    <row r="16" spans="1:7" ht="12.75" customHeight="1">
      <c r="A16" s="165" t="s">
        <v>305</v>
      </c>
      <c r="B16" s="186"/>
      <c r="C16" s="186"/>
      <c r="D16" s="186"/>
      <c r="E16" s="186"/>
      <c r="F16" s="171"/>
      <c r="G16" s="171"/>
    </row>
    <row r="17" spans="1:7" ht="12.75">
      <c r="A17" s="165" t="s">
        <v>33</v>
      </c>
      <c r="B17" s="165"/>
      <c r="C17" s="165"/>
      <c r="D17" s="165"/>
      <c r="E17" s="165"/>
      <c r="F17" s="171"/>
      <c r="G17" s="171"/>
    </row>
    <row r="18" spans="1:7" ht="12.75" customHeight="1">
      <c r="A18" s="34"/>
      <c r="B18" s="36"/>
      <c r="C18" s="36"/>
      <c r="D18" s="172" t="s">
        <v>271</v>
      </c>
      <c r="E18" s="172"/>
      <c r="F18" s="172"/>
      <c r="G18" s="172"/>
    </row>
    <row r="19" spans="1:7" ht="60.75" customHeight="1">
      <c r="A19" s="2" t="s">
        <v>34</v>
      </c>
      <c r="B19" s="178" t="s">
        <v>35</v>
      </c>
      <c r="C19" s="179"/>
      <c r="D19" s="180"/>
      <c r="E19" s="38" t="s">
        <v>36</v>
      </c>
      <c r="F19" s="39" t="s">
        <v>37</v>
      </c>
      <c r="G19" s="39" t="s">
        <v>38</v>
      </c>
    </row>
    <row r="20" spans="1:7" s="33" customFormat="1" ht="12.75" customHeight="1">
      <c r="A20" s="39" t="s">
        <v>39</v>
      </c>
      <c r="B20" s="40" t="s">
        <v>40</v>
      </c>
      <c r="C20" s="41"/>
      <c r="D20" s="42"/>
      <c r="E20" s="43"/>
      <c r="F20" s="131">
        <f>F21+F27</f>
        <v>54401.270000000004</v>
      </c>
      <c r="G20" s="130">
        <f>G21+G27</f>
        <v>53690.17</v>
      </c>
    </row>
    <row r="21" spans="1:7" s="33" customFormat="1" ht="12.75" customHeight="1">
      <c r="A21" s="45" t="s">
        <v>41</v>
      </c>
      <c r="B21" s="46" t="s">
        <v>42</v>
      </c>
      <c r="C21" s="47"/>
      <c r="D21" s="48"/>
      <c r="E21" s="43"/>
      <c r="F21" s="44">
        <f>F22+F23+F24+F26</f>
        <v>0</v>
      </c>
      <c r="G21" s="44">
        <f>G22+G23+G24+G26</f>
        <v>0</v>
      </c>
    </row>
    <row r="22" spans="1:7" s="33" customFormat="1" ht="12.75" customHeight="1">
      <c r="A22" s="9" t="s">
        <v>53</v>
      </c>
      <c r="B22" s="10"/>
      <c r="C22" s="26" t="s">
        <v>149</v>
      </c>
      <c r="D22" s="49"/>
      <c r="E22" s="50"/>
      <c r="F22" s="44"/>
      <c r="G22" s="44"/>
    </row>
    <row r="23" spans="1:7" s="33" customFormat="1" ht="12.75" customHeight="1">
      <c r="A23" s="9" t="s">
        <v>54</v>
      </c>
      <c r="B23" s="10"/>
      <c r="C23" s="26" t="s">
        <v>150</v>
      </c>
      <c r="D23" s="27"/>
      <c r="E23" s="51"/>
      <c r="F23" s="44"/>
      <c r="G23" s="44"/>
    </row>
    <row r="24" spans="1:7" s="33" customFormat="1" ht="12.75" customHeight="1">
      <c r="A24" s="9" t="s">
        <v>85</v>
      </c>
      <c r="B24" s="10"/>
      <c r="C24" s="26" t="s">
        <v>151</v>
      </c>
      <c r="D24" s="27"/>
      <c r="E24" s="51"/>
      <c r="F24" s="44"/>
      <c r="G24" s="44"/>
    </row>
    <row r="25" spans="1:7" s="33" customFormat="1" ht="12.75" customHeight="1">
      <c r="A25" s="9" t="s">
        <v>152</v>
      </c>
      <c r="B25" s="10"/>
      <c r="C25" s="26" t="s">
        <v>153</v>
      </c>
      <c r="D25" s="27"/>
      <c r="E25" s="13"/>
      <c r="F25" s="44"/>
      <c r="G25" s="44"/>
    </row>
    <row r="26" spans="1:7" s="33" customFormat="1" ht="12.75" customHeight="1">
      <c r="A26" s="52" t="s">
        <v>154</v>
      </c>
      <c r="B26" s="10"/>
      <c r="C26" s="53" t="s">
        <v>155</v>
      </c>
      <c r="D26" s="49"/>
      <c r="E26" s="13"/>
      <c r="F26" s="44"/>
      <c r="G26" s="44"/>
    </row>
    <row r="27" spans="1:7" s="33" customFormat="1" ht="12.75" customHeight="1">
      <c r="A27" s="54" t="s">
        <v>43</v>
      </c>
      <c r="B27" s="55" t="s">
        <v>44</v>
      </c>
      <c r="C27" s="56"/>
      <c r="D27" s="57"/>
      <c r="E27" s="13"/>
      <c r="F27" s="44">
        <f>F28+F29+F30+F31+F33+F32+F34+F35+F36+F37</f>
        <v>54401.270000000004</v>
      </c>
      <c r="G27" s="44">
        <f>G28+G29+G30+G31+G33+G32+G34+G35+G36+G37</f>
        <v>53690.17</v>
      </c>
    </row>
    <row r="28" spans="1:7" s="33" customFormat="1" ht="12.75" customHeight="1">
      <c r="A28" s="9" t="s">
        <v>88</v>
      </c>
      <c r="B28" s="10"/>
      <c r="C28" s="26" t="s">
        <v>156</v>
      </c>
      <c r="D28" s="27"/>
      <c r="E28" s="51"/>
      <c r="F28" s="44"/>
      <c r="G28" s="44"/>
    </row>
    <row r="29" spans="1:7" s="33" customFormat="1" ht="12.75" customHeight="1">
      <c r="A29" s="9" t="s">
        <v>90</v>
      </c>
      <c r="B29" s="10"/>
      <c r="C29" s="26" t="s">
        <v>157</v>
      </c>
      <c r="D29" s="27"/>
      <c r="E29" s="51"/>
      <c r="F29" s="44">
        <v>43117.13</v>
      </c>
      <c r="G29" s="138">
        <v>43596.71</v>
      </c>
    </row>
    <row r="30" spans="1:7" s="33" customFormat="1" ht="12.75" customHeight="1">
      <c r="A30" s="9" t="s">
        <v>92</v>
      </c>
      <c r="B30" s="10"/>
      <c r="C30" s="26" t="s">
        <v>158</v>
      </c>
      <c r="D30" s="27"/>
      <c r="E30" s="51"/>
      <c r="F30" s="44"/>
      <c r="G30" s="44"/>
    </row>
    <row r="31" spans="1:7" s="33" customFormat="1" ht="12.75" customHeight="1">
      <c r="A31" s="9" t="s">
        <v>123</v>
      </c>
      <c r="B31" s="10"/>
      <c r="C31" s="26" t="s">
        <v>159</v>
      </c>
      <c r="D31" s="27"/>
      <c r="E31" s="51"/>
      <c r="F31" s="44"/>
      <c r="G31" s="44"/>
    </row>
    <row r="32" spans="1:7" s="33" customFormat="1" ht="12.75" customHeight="1">
      <c r="A32" s="9" t="s">
        <v>125</v>
      </c>
      <c r="B32" s="10"/>
      <c r="C32" s="26" t="s">
        <v>160</v>
      </c>
      <c r="D32" s="27"/>
      <c r="E32" s="51"/>
      <c r="F32" s="138">
        <v>480.48</v>
      </c>
      <c r="G32" s="138">
        <v>549</v>
      </c>
    </row>
    <row r="33" spans="1:7" s="33" customFormat="1" ht="12.75" customHeight="1">
      <c r="A33" s="9" t="s">
        <v>127</v>
      </c>
      <c r="B33" s="10"/>
      <c r="C33" s="26" t="s">
        <v>161</v>
      </c>
      <c r="D33" s="27"/>
      <c r="E33" s="51"/>
      <c r="F33" s="44"/>
      <c r="G33" s="44"/>
    </row>
    <row r="34" spans="1:7" s="33" customFormat="1" ht="12.75" customHeight="1">
      <c r="A34" s="9" t="s">
        <v>129</v>
      </c>
      <c r="B34" s="10"/>
      <c r="C34" s="26" t="s">
        <v>162</v>
      </c>
      <c r="D34" s="27"/>
      <c r="E34" s="51"/>
      <c r="F34" s="44"/>
      <c r="G34" s="44"/>
    </row>
    <row r="35" spans="1:7" s="33" customFormat="1" ht="12.75" customHeight="1">
      <c r="A35" s="9" t="s">
        <v>131</v>
      </c>
      <c r="B35" s="10"/>
      <c r="C35" s="26" t="s">
        <v>163</v>
      </c>
      <c r="D35" s="27"/>
      <c r="E35" s="51"/>
      <c r="F35" s="138">
        <v>2034.36</v>
      </c>
      <c r="G35" s="138">
        <v>550</v>
      </c>
    </row>
    <row r="36" spans="1:7" s="33" customFormat="1" ht="12.75" customHeight="1">
      <c r="A36" s="9" t="s">
        <v>164</v>
      </c>
      <c r="B36" s="20"/>
      <c r="C36" s="21" t="s">
        <v>187</v>
      </c>
      <c r="D36" s="11"/>
      <c r="E36" s="51"/>
      <c r="F36" s="138">
        <v>8769.3</v>
      </c>
      <c r="G36" s="44">
        <v>8994.46</v>
      </c>
    </row>
    <row r="37" spans="1:7" s="33" customFormat="1" ht="12.75" customHeight="1">
      <c r="A37" s="9" t="s">
        <v>134</v>
      </c>
      <c r="B37" s="10"/>
      <c r="C37" s="26" t="s">
        <v>165</v>
      </c>
      <c r="D37" s="27"/>
      <c r="E37" s="13"/>
      <c r="F37" s="44"/>
      <c r="G37" s="44"/>
    </row>
    <row r="38" spans="1:7" s="33" customFormat="1" ht="12.75" customHeight="1">
      <c r="A38" s="45" t="s">
        <v>45</v>
      </c>
      <c r="B38" s="58" t="s">
        <v>46</v>
      </c>
      <c r="C38" s="58"/>
      <c r="D38" s="13"/>
      <c r="E38" s="13"/>
      <c r="F38" s="44"/>
      <c r="G38" s="44"/>
    </row>
    <row r="39" spans="1:7" s="33" customFormat="1" ht="12.75" customHeight="1">
      <c r="A39" s="6" t="s">
        <v>47</v>
      </c>
      <c r="B39" s="7" t="s">
        <v>256</v>
      </c>
      <c r="C39" s="7"/>
      <c r="D39" s="19"/>
      <c r="E39" s="108"/>
      <c r="F39" s="5"/>
      <c r="G39" s="5"/>
    </row>
    <row r="40" spans="1:7" s="33" customFormat="1" ht="12.75" customHeight="1">
      <c r="A40" s="39" t="s">
        <v>48</v>
      </c>
      <c r="B40" s="40" t="s">
        <v>49</v>
      </c>
      <c r="C40" s="41"/>
      <c r="D40" s="42"/>
      <c r="E40" s="51"/>
      <c r="F40" s="44"/>
      <c r="G40" s="44"/>
    </row>
    <row r="41" spans="1:7" s="33" customFormat="1" ht="12.75" customHeight="1">
      <c r="A41" s="2" t="s">
        <v>50</v>
      </c>
      <c r="B41" s="3" t="s">
        <v>51</v>
      </c>
      <c r="C41" s="60"/>
      <c r="D41" s="4"/>
      <c r="E41" s="13"/>
      <c r="F41" s="131">
        <f>F42+F48+F49+F56+F57</f>
        <v>64458.99999999999</v>
      </c>
      <c r="G41" s="130">
        <f>G42+G48+G49+G56+G57</f>
        <v>26427.84</v>
      </c>
    </row>
    <row r="42" spans="1:7" s="33" customFormat="1" ht="12.75" customHeight="1">
      <c r="A42" s="6" t="s">
        <v>41</v>
      </c>
      <c r="B42" s="14" t="s">
        <v>52</v>
      </c>
      <c r="C42" s="17"/>
      <c r="D42" s="15"/>
      <c r="E42" s="13"/>
      <c r="F42" s="44">
        <f>SUM(F44)</f>
        <v>620.92</v>
      </c>
      <c r="G42" s="44">
        <v>4637.37</v>
      </c>
    </row>
    <row r="43" spans="1:7" s="33" customFormat="1" ht="12.75" customHeight="1">
      <c r="A43" s="16" t="s">
        <v>53</v>
      </c>
      <c r="B43" s="20"/>
      <c r="C43" s="21" t="s">
        <v>166</v>
      </c>
      <c r="D43" s="11"/>
      <c r="E43" s="51"/>
      <c r="F43" s="44"/>
      <c r="G43" s="44"/>
    </row>
    <row r="44" spans="1:7" s="33" customFormat="1" ht="12.75" customHeight="1">
      <c r="A44" s="16" t="s">
        <v>54</v>
      </c>
      <c r="B44" s="20"/>
      <c r="C44" s="21" t="s">
        <v>167</v>
      </c>
      <c r="D44" s="11"/>
      <c r="E44" s="51"/>
      <c r="F44" s="44">
        <v>620.92</v>
      </c>
      <c r="G44" s="44">
        <v>4637.37</v>
      </c>
    </row>
    <row r="45" spans="1:7" s="33" customFormat="1" ht="12.75">
      <c r="A45" s="16" t="s">
        <v>85</v>
      </c>
      <c r="B45" s="20"/>
      <c r="C45" s="21" t="s">
        <v>168</v>
      </c>
      <c r="D45" s="11"/>
      <c r="E45" s="51"/>
      <c r="F45" s="44"/>
      <c r="G45" s="44"/>
    </row>
    <row r="46" spans="1:7" s="33" customFormat="1" ht="12.75">
      <c r="A46" s="16" t="s">
        <v>152</v>
      </c>
      <c r="B46" s="20"/>
      <c r="C46" s="21" t="s">
        <v>169</v>
      </c>
      <c r="D46" s="11"/>
      <c r="E46" s="51"/>
      <c r="F46" s="44"/>
      <c r="G46" s="44"/>
    </row>
    <row r="47" spans="1:7" s="33" customFormat="1" ht="12.75" customHeight="1">
      <c r="A47" s="16" t="s">
        <v>154</v>
      </c>
      <c r="B47" s="60"/>
      <c r="C47" s="159" t="s">
        <v>55</v>
      </c>
      <c r="D47" s="160"/>
      <c r="E47" s="51"/>
      <c r="F47" s="44"/>
      <c r="G47" s="44"/>
    </row>
    <row r="48" spans="1:7" s="33" customFormat="1" ht="12.75" customHeight="1">
      <c r="A48" s="6" t="s">
        <v>43</v>
      </c>
      <c r="B48" s="22" t="s">
        <v>56</v>
      </c>
      <c r="C48" s="61"/>
      <c r="D48" s="23"/>
      <c r="E48" s="13"/>
      <c r="F48" s="44">
        <v>41926.05</v>
      </c>
      <c r="G48" s="44">
        <v>53.97</v>
      </c>
    </row>
    <row r="49" spans="1:7" s="33" customFormat="1" ht="12.75" customHeight="1">
      <c r="A49" s="6" t="s">
        <v>45</v>
      </c>
      <c r="B49" s="14" t="s">
        <v>146</v>
      </c>
      <c r="C49" s="17"/>
      <c r="D49" s="15"/>
      <c r="E49" s="13"/>
      <c r="F49" s="130">
        <f>F50+F51+F52+F53+F54+F55</f>
        <v>20266.819999999996</v>
      </c>
      <c r="G49" s="130">
        <v>21119.14</v>
      </c>
    </row>
    <row r="50" spans="1:7" s="33" customFormat="1" ht="12.75" customHeight="1">
      <c r="A50" s="16" t="s">
        <v>57</v>
      </c>
      <c r="B50" s="17"/>
      <c r="C50" s="62" t="s">
        <v>58</v>
      </c>
      <c r="D50" s="18"/>
      <c r="E50" s="13"/>
      <c r="F50" s="44"/>
      <c r="G50" s="44"/>
    </row>
    <row r="51" spans="1:7" s="33" customFormat="1" ht="12.75" customHeight="1">
      <c r="A51" s="63" t="s">
        <v>59</v>
      </c>
      <c r="B51" s="20"/>
      <c r="C51" s="21" t="s">
        <v>60</v>
      </c>
      <c r="D51" s="12"/>
      <c r="E51" s="64"/>
      <c r="F51" s="65"/>
      <c r="G51" s="65"/>
    </row>
    <row r="52" spans="1:7" s="33" customFormat="1" ht="12.75" customHeight="1">
      <c r="A52" s="16" t="s">
        <v>61</v>
      </c>
      <c r="B52" s="20"/>
      <c r="C52" s="21" t="s">
        <v>62</v>
      </c>
      <c r="D52" s="11"/>
      <c r="E52" s="66"/>
      <c r="F52" s="44"/>
      <c r="G52" s="44"/>
    </row>
    <row r="53" spans="1:7" s="33" customFormat="1" ht="12.75" customHeight="1">
      <c r="A53" s="16" t="s">
        <v>63</v>
      </c>
      <c r="B53" s="20"/>
      <c r="C53" s="159" t="s">
        <v>64</v>
      </c>
      <c r="D53" s="160"/>
      <c r="E53" s="66"/>
      <c r="F53" s="44">
        <v>344.51</v>
      </c>
      <c r="G53" s="44">
        <v>1277.96</v>
      </c>
    </row>
    <row r="54" spans="1:7" s="33" customFormat="1" ht="12.75" customHeight="1">
      <c r="A54" s="16" t="s">
        <v>65</v>
      </c>
      <c r="B54" s="20"/>
      <c r="C54" s="21" t="s">
        <v>66</v>
      </c>
      <c r="D54" s="11"/>
      <c r="E54" s="152"/>
      <c r="F54" s="138">
        <v>16533.26</v>
      </c>
      <c r="G54" s="44">
        <v>19841.18</v>
      </c>
    </row>
    <row r="55" spans="1:7" s="33" customFormat="1" ht="12.75" customHeight="1">
      <c r="A55" s="16" t="s">
        <v>67</v>
      </c>
      <c r="B55" s="20"/>
      <c r="C55" s="21" t="s">
        <v>68</v>
      </c>
      <c r="D55" s="11"/>
      <c r="E55" s="13"/>
      <c r="F55" s="138">
        <v>3389.05</v>
      </c>
      <c r="G55" s="44"/>
    </row>
    <row r="56" spans="1:7" s="33" customFormat="1" ht="12.75" customHeight="1">
      <c r="A56" s="6" t="s">
        <v>47</v>
      </c>
      <c r="B56" s="7" t="s">
        <v>69</v>
      </c>
      <c r="C56" s="7"/>
      <c r="D56" s="19"/>
      <c r="E56" s="66"/>
      <c r="F56" s="44"/>
      <c r="G56" s="44"/>
    </row>
    <row r="57" spans="1:7" s="33" customFormat="1" ht="12.75" customHeight="1">
      <c r="A57" s="6" t="s">
        <v>70</v>
      </c>
      <c r="B57" s="7" t="s">
        <v>71</v>
      </c>
      <c r="C57" s="7"/>
      <c r="D57" s="19"/>
      <c r="E57" s="13"/>
      <c r="F57" s="44">
        <v>1645.21</v>
      </c>
      <c r="G57" s="44">
        <v>617.36</v>
      </c>
    </row>
    <row r="58" spans="1:7" s="33" customFormat="1" ht="12.75" customHeight="1">
      <c r="A58" s="45"/>
      <c r="B58" s="55" t="s">
        <v>72</v>
      </c>
      <c r="C58" s="56"/>
      <c r="D58" s="57"/>
      <c r="E58" s="13"/>
      <c r="F58" s="131">
        <f>F20+F38+F39+F41</f>
        <v>118860.26999999999</v>
      </c>
      <c r="G58" s="131">
        <f>G21+G27+G38+G39+G40+G42+G48+G49+G56+G57</f>
        <v>80118.01</v>
      </c>
    </row>
    <row r="59" spans="1:7" s="33" customFormat="1" ht="12.75" customHeight="1">
      <c r="A59" s="39" t="s">
        <v>73</v>
      </c>
      <c r="B59" s="40" t="s">
        <v>74</v>
      </c>
      <c r="C59" s="40"/>
      <c r="D59" s="67"/>
      <c r="E59" s="13"/>
      <c r="F59" s="130">
        <f>F60+F61+F62+F63</f>
        <v>96405.97000000002</v>
      </c>
      <c r="G59" s="130">
        <f>G60+G61+G62+G63</f>
        <v>53237.04</v>
      </c>
    </row>
    <row r="60" spans="1:7" s="33" customFormat="1" ht="12.75" customHeight="1">
      <c r="A60" s="45" t="s">
        <v>41</v>
      </c>
      <c r="B60" s="58" t="s">
        <v>75</v>
      </c>
      <c r="C60" s="58"/>
      <c r="D60" s="13"/>
      <c r="E60" s="13"/>
      <c r="F60" s="44">
        <v>0</v>
      </c>
      <c r="G60" s="44"/>
    </row>
    <row r="61" spans="1:7" s="33" customFormat="1" ht="12.75" customHeight="1">
      <c r="A61" s="54" t="s">
        <v>43</v>
      </c>
      <c r="B61" s="55" t="s">
        <v>76</v>
      </c>
      <c r="C61" s="56"/>
      <c r="D61" s="57"/>
      <c r="E61" s="68"/>
      <c r="F61" s="44">
        <f>52201.23+624.81+206359.29-783.13-624.81-164224.68</f>
        <v>93552.71000000002</v>
      </c>
      <c r="G61" s="69">
        <v>50184.62</v>
      </c>
    </row>
    <row r="62" spans="1:7" s="33" customFormat="1" ht="12.75" customHeight="1">
      <c r="A62" s="45" t="s">
        <v>45</v>
      </c>
      <c r="B62" s="173" t="s">
        <v>77</v>
      </c>
      <c r="C62" s="174"/>
      <c r="D62" s="175"/>
      <c r="E62" s="13"/>
      <c r="F62" s="44">
        <f>438.35-438.35</f>
        <v>0</v>
      </c>
      <c r="G62" s="44"/>
    </row>
    <row r="63" spans="1:7" s="33" customFormat="1" ht="12.75" customHeight="1">
      <c r="A63" s="45" t="s">
        <v>78</v>
      </c>
      <c r="B63" s="58" t="s">
        <v>79</v>
      </c>
      <c r="C63" s="10"/>
      <c r="D63" s="43"/>
      <c r="E63" s="13"/>
      <c r="F63" s="44">
        <f>2535.2+627.22-115.68-148.1-45.38</f>
        <v>2853.26</v>
      </c>
      <c r="G63" s="44">
        <v>3052.42</v>
      </c>
    </row>
    <row r="64" spans="1:7" s="33" customFormat="1" ht="12.75" customHeight="1">
      <c r="A64" s="39" t="s">
        <v>80</v>
      </c>
      <c r="B64" s="40" t="s">
        <v>81</v>
      </c>
      <c r="C64" s="41"/>
      <c r="D64" s="42"/>
      <c r="E64" s="151"/>
      <c r="F64" s="131">
        <f>F65+F69</f>
        <v>16533.260000000002</v>
      </c>
      <c r="G64" s="131">
        <f>G65+G69</f>
        <v>20841.18</v>
      </c>
    </row>
    <row r="65" spans="1:7" s="33" customFormat="1" ht="12.75" customHeight="1">
      <c r="A65" s="45" t="s">
        <v>41</v>
      </c>
      <c r="B65" s="46" t="s">
        <v>82</v>
      </c>
      <c r="C65" s="70"/>
      <c r="D65" s="71"/>
      <c r="E65" s="13"/>
      <c r="F65" s="44">
        <f>F66+F67+F68</f>
        <v>0</v>
      </c>
      <c r="G65" s="44">
        <f>G66+G67+G68</f>
        <v>0</v>
      </c>
    </row>
    <row r="66" spans="1:7" s="33" customFormat="1" ht="12.75">
      <c r="A66" s="9" t="s">
        <v>53</v>
      </c>
      <c r="B66" s="72"/>
      <c r="C66" s="26" t="s">
        <v>83</v>
      </c>
      <c r="D66" s="8"/>
      <c r="E66" s="66"/>
      <c r="F66" s="44"/>
      <c r="G66" s="44"/>
    </row>
    <row r="67" spans="1:7" s="33" customFormat="1" ht="12.75" customHeight="1">
      <c r="A67" s="9" t="s">
        <v>54</v>
      </c>
      <c r="B67" s="10"/>
      <c r="C67" s="26" t="s">
        <v>84</v>
      </c>
      <c r="D67" s="27"/>
      <c r="E67" s="13"/>
      <c r="F67" s="44"/>
      <c r="G67" s="44"/>
    </row>
    <row r="68" spans="1:7" s="33" customFormat="1" ht="12.75" customHeight="1">
      <c r="A68" s="9" t="s">
        <v>170</v>
      </c>
      <c r="B68" s="10"/>
      <c r="C68" s="26" t="s">
        <v>86</v>
      </c>
      <c r="D68" s="27"/>
      <c r="E68" s="59"/>
      <c r="F68" s="44"/>
      <c r="G68" s="44"/>
    </row>
    <row r="69" spans="1:7" s="1" customFormat="1" ht="12.75" customHeight="1">
      <c r="A69" s="6" t="s">
        <v>43</v>
      </c>
      <c r="B69" s="24" t="s">
        <v>87</v>
      </c>
      <c r="C69" s="73"/>
      <c r="D69" s="25"/>
      <c r="E69" s="155"/>
      <c r="F69" s="5">
        <f>F70+F71+F72+F73+F74+F75+F78+F79+F80+F81+F82+F83</f>
        <v>16533.260000000002</v>
      </c>
      <c r="G69" s="154">
        <f>G70+G71+G72+G73+G74+G75+G78+G79+G80+G81+G82+G83</f>
        <v>20841.18</v>
      </c>
    </row>
    <row r="70" spans="1:7" s="33" customFormat="1" ht="12.75" customHeight="1">
      <c r="A70" s="9" t="s">
        <v>88</v>
      </c>
      <c r="B70" s="10"/>
      <c r="C70" s="26" t="s">
        <v>89</v>
      </c>
      <c r="D70" s="49"/>
      <c r="E70" s="13"/>
      <c r="F70" s="44"/>
      <c r="G70" s="44"/>
    </row>
    <row r="71" spans="1:7" s="33" customFormat="1" ht="12.75" customHeight="1">
      <c r="A71" s="9" t="s">
        <v>90</v>
      </c>
      <c r="B71" s="72"/>
      <c r="C71" s="26" t="s">
        <v>91</v>
      </c>
      <c r="D71" s="8"/>
      <c r="E71" s="66"/>
      <c r="F71" s="44"/>
      <c r="G71" s="44"/>
    </row>
    <row r="72" spans="1:7" s="33" customFormat="1" ht="12.75">
      <c r="A72" s="9" t="s">
        <v>92</v>
      </c>
      <c r="B72" s="72"/>
      <c r="C72" s="26" t="s">
        <v>122</v>
      </c>
      <c r="D72" s="8"/>
      <c r="E72" s="66"/>
      <c r="F72" s="44"/>
      <c r="G72" s="44"/>
    </row>
    <row r="73" spans="1:7" s="33" customFormat="1" ht="12.75">
      <c r="A73" s="74" t="s">
        <v>123</v>
      </c>
      <c r="B73" s="17"/>
      <c r="C73" s="75" t="s">
        <v>124</v>
      </c>
      <c r="D73" s="18"/>
      <c r="E73" s="66"/>
      <c r="F73" s="44"/>
      <c r="G73" s="44"/>
    </row>
    <row r="74" spans="1:7" s="33" customFormat="1" ht="12.75">
      <c r="A74" s="45" t="s">
        <v>125</v>
      </c>
      <c r="B74" s="53"/>
      <c r="C74" s="53" t="s">
        <v>126</v>
      </c>
      <c r="D74" s="49"/>
      <c r="E74" s="76"/>
      <c r="F74" s="44"/>
      <c r="G74" s="44"/>
    </row>
    <row r="75" spans="1:7" s="33" customFormat="1" ht="12.75" customHeight="1">
      <c r="A75" s="77" t="s">
        <v>127</v>
      </c>
      <c r="B75" s="73"/>
      <c r="C75" s="78" t="s">
        <v>128</v>
      </c>
      <c r="D75" s="28"/>
      <c r="E75" s="13"/>
      <c r="F75" s="44">
        <f>F76+F77</f>
        <v>0</v>
      </c>
      <c r="G75" s="44">
        <f>G76+G77</f>
        <v>0</v>
      </c>
    </row>
    <row r="76" spans="1:7" s="33" customFormat="1" ht="12.75" customHeight="1">
      <c r="A76" s="16" t="s">
        <v>171</v>
      </c>
      <c r="B76" s="20"/>
      <c r="C76" s="12"/>
      <c r="D76" s="11" t="s">
        <v>172</v>
      </c>
      <c r="E76" s="66"/>
      <c r="F76" s="44"/>
      <c r="G76" s="44"/>
    </row>
    <row r="77" spans="1:7" s="33" customFormat="1" ht="12.75" customHeight="1">
      <c r="A77" s="16" t="s">
        <v>173</v>
      </c>
      <c r="B77" s="20"/>
      <c r="C77" s="12"/>
      <c r="D77" s="11" t="s">
        <v>174</v>
      </c>
      <c r="E77" s="51"/>
      <c r="F77" s="44"/>
      <c r="G77" s="44"/>
    </row>
    <row r="78" spans="1:7" s="33" customFormat="1" ht="12.75" customHeight="1">
      <c r="A78" s="16" t="s">
        <v>129</v>
      </c>
      <c r="B78" s="61"/>
      <c r="C78" s="79" t="s">
        <v>130</v>
      </c>
      <c r="D78" s="80"/>
      <c r="E78" s="51"/>
      <c r="F78" s="44"/>
      <c r="G78" s="44"/>
    </row>
    <row r="79" spans="1:7" s="33" customFormat="1" ht="12.75" customHeight="1">
      <c r="A79" s="16" t="s">
        <v>131</v>
      </c>
      <c r="B79" s="81"/>
      <c r="C79" s="21" t="s">
        <v>132</v>
      </c>
      <c r="D79" s="82"/>
      <c r="E79" s="66"/>
      <c r="F79" s="44"/>
      <c r="G79" s="44"/>
    </row>
    <row r="80" spans="1:7" s="33" customFormat="1" ht="12.75" customHeight="1">
      <c r="A80" s="16" t="s">
        <v>164</v>
      </c>
      <c r="B80" s="10"/>
      <c r="C80" s="26" t="s">
        <v>133</v>
      </c>
      <c r="D80" s="27"/>
      <c r="E80" s="66"/>
      <c r="F80" s="44">
        <v>108.83</v>
      </c>
      <c r="G80" s="44">
        <v>1261.98</v>
      </c>
    </row>
    <row r="81" spans="1:7" s="33" customFormat="1" ht="12.75" customHeight="1">
      <c r="A81" s="16" t="s">
        <v>134</v>
      </c>
      <c r="B81" s="10"/>
      <c r="C81" s="26" t="s">
        <v>175</v>
      </c>
      <c r="D81" s="27"/>
      <c r="E81" s="66"/>
      <c r="F81" s="44">
        <v>0</v>
      </c>
      <c r="G81" s="44">
        <v>3154.77</v>
      </c>
    </row>
    <row r="82" spans="1:7" s="33" customFormat="1" ht="12.75" customHeight="1">
      <c r="A82" s="9" t="s">
        <v>136</v>
      </c>
      <c r="B82" s="20"/>
      <c r="C82" s="21" t="s">
        <v>135</v>
      </c>
      <c r="D82" s="11"/>
      <c r="E82" s="66"/>
      <c r="F82" s="44">
        <f>12539.65+3884.78</f>
        <v>16424.43</v>
      </c>
      <c r="G82" s="44">
        <v>16424.43</v>
      </c>
    </row>
    <row r="83" spans="1:7" s="33" customFormat="1" ht="12.75" customHeight="1">
      <c r="A83" s="9" t="s">
        <v>176</v>
      </c>
      <c r="B83" s="10"/>
      <c r="C83" s="26" t="s">
        <v>137</v>
      </c>
      <c r="D83" s="27"/>
      <c r="E83" s="59"/>
      <c r="F83" s="44"/>
      <c r="G83" s="44"/>
    </row>
    <row r="84" spans="1:7" s="33" customFormat="1" ht="12.75" customHeight="1">
      <c r="A84" s="39" t="s">
        <v>138</v>
      </c>
      <c r="B84" s="83" t="s">
        <v>139</v>
      </c>
      <c r="C84" s="84"/>
      <c r="D84" s="85"/>
      <c r="E84" s="59"/>
      <c r="F84" s="44">
        <f>F90</f>
        <v>5921.04</v>
      </c>
      <c r="G84" s="44">
        <f>G90</f>
        <v>6039.79</v>
      </c>
    </row>
    <row r="85" spans="1:7" s="33" customFormat="1" ht="12.75" customHeight="1">
      <c r="A85" s="45" t="s">
        <v>41</v>
      </c>
      <c r="B85" s="58" t="s">
        <v>177</v>
      </c>
      <c r="C85" s="10"/>
      <c r="D85" s="43"/>
      <c r="E85" s="59"/>
      <c r="F85" s="44"/>
      <c r="G85" s="44"/>
    </row>
    <row r="86" spans="1:7" s="33" customFormat="1" ht="12.75" customHeight="1">
      <c r="A86" s="45" t="s">
        <v>43</v>
      </c>
      <c r="B86" s="46" t="s">
        <v>140</v>
      </c>
      <c r="C86" s="70"/>
      <c r="D86" s="71"/>
      <c r="E86" s="13"/>
      <c r="F86" s="44"/>
      <c r="G86" s="44"/>
    </row>
    <row r="87" spans="1:7" s="33" customFormat="1" ht="12.75" customHeight="1">
      <c r="A87" s="9" t="s">
        <v>88</v>
      </c>
      <c r="B87" s="10"/>
      <c r="C87" s="26" t="s">
        <v>178</v>
      </c>
      <c r="D87" s="27"/>
      <c r="E87" s="13"/>
      <c r="F87" s="44"/>
      <c r="G87" s="44"/>
    </row>
    <row r="88" spans="1:7" s="33" customFormat="1" ht="12.75" customHeight="1">
      <c r="A88" s="9" t="s">
        <v>90</v>
      </c>
      <c r="B88" s="10"/>
      <c r="C88" s="26" t="s">
        <v>179</v>
      </c>
      <c r="D88" s="27"/>
      <c r="E88" s="13"/>
      <c r="F88" s="44"/>
      <c r="G88" s="44"/>
    </row>
    <row r="89" spans="1:7" s="33" customFormat="1" ht="12.75" customHeight="1">
      <c r="A89" s="6" t="s">
        <v>45</v>
      </c>
      <c r="B89" s="187" t="s">
        <v>141</v>
      </c>
      <c r="C89" s="188"/>
      <c r="D89" s="189"/>
      <c r="E89" s="13"/>
      <c r="F89" s="44"/>
      <c r="G89" s="44"/>
    </row>
    <row r="90" spans="1:7" s="33" customFormat="1" ht="12.75" customHeight="1">
      <c r="A90" s="54" t="s">
        <v>47</v>
      </c>
      <c r="B90" s="55" t="s">
        <v>142</v>
      </c>
      <c r="C90" s="56"/>
      <c r="D90" s="57"/>
      <c r="E90" s="13"/>
      <c r="F90" s="138">
        <f>F91+F92</f>
        <v>5921.04</v>
      </c>
      <c r="G90" s="44">
        <v>6039.79</v>
      </c>
    </row>
    <row r="91" spans="1:7" s="33" customFormat="1" ht="12.75" customHeight="1">
      <c r="A91" s="9" t="s">
        <v>180</v>
      </c>
      <c r="B91" s="41"/>
      <c r="C91" s="26" t="s">
        <v>143</v>
      </c>
      <c r="D91" s="86"/>
      <c r="E91" s="51"/>
      <c r="F91" s="138">
        <v>-118.75</v>
      </c>
      <c r="G91" s="44">
        <v>5097.96</v>
      </c>
    </row>
    <row r="92" spans="1:7" s="33" customFormat="1" ht="12.75" customHeight="1">
      <c r="A92" s="9" t="s">
        <v>181</v>
      </c>
      <c r="B92" s="41"/>
      <c r="C92" s="26" t="s">
        <v>144</v>
      </c>
      <c r="D92" s="86"/>
      <c r="E92" s="51"/>
      <c r="F92" s="44">
        <v>6039.79</v>
      </c>
      <c r="G92" s="44">
        <v>941.83</v>
      </c>
    </row>
    <row r="93" spans="1:7" s="33" customFormat="1" ht="12.75" customHeight="1">
      <c r="A93" s="39" t="s">
        <v>182</v>
      </c>
      <c r="B93" s="83" t="s">
        <v>183</v>
      </c>
      <c r="C93" s="85"/>
      <c r="D93" s="85"/>
      <c r="E93" s="51"/>
      <c r="F93" s="44"/>
      <c r="G93" s="44"/>
    </row>
    <row r="94" spans="1:7" s="33" customFormat="1" ht="25.5" customHeight="1">
      <c r="A94" s="39"/>
      <c r="B94" s="176" t="s">
        <v>184</v>
      </c>
      <c r="C94" s="177"/>
      <c r="D94" s="160"/>
      <c r="E94" s="13"/>
      <c r="F94" s="131">
        <f>F59+F64+F84</f>
        <v>118860.27</v>
      </c>
      <c r="G94" s="131">
        <f>G59+G64+G84</f>
        <v>80118.01</v>
      </c>
    </row>
    <row r="95" spans="1:7" s="33" customFormat="1" ht="25.5" customHeight="1">
      <c r="A95" s="140"/>
      <c r="B95" s="28"/>
      <c r="C95" s="141"/>
      <c r="D95" s="141"/>
      <c r="E95" s="88"/>
      <c r="F95" s="142"/>
      <c r="G95" s="142"/>
    </row>
    <row r="96" spans="1:9" s="33" customFormat="1" ht="15">
      <c r="A96" s="93" t="s">
        <v>310</v>
      </c>
      <c r="B96" s="93"/>
      <c r="C96" s="93"/>
      <c r="D96" s="93"/>
      <c r="E96" s="93"/>
      <c r="F96" s="93" t="s">
        <v>311</v>
      </c>
      <c r="G96" s="93"/>
      <c r="H96" s="93"/>
      <c r="I96" s="93"/>
    </row>
    <row r="97" spans="1:7" s="33" customFormat="1" ht="12.75" customHeight="1">
      <c r="A97" s="192" t="s">
        <v>286</v>
      </c>
      <c r="B97" s="192"/>
      <c r="C97" s="192"/>
      <c r="D97" s="192"/>
      <c r="E97" s="192"/>
      <c r="F97" s="192" t="s">
        <v>145</v>
      </c>
      <c r="G97" s="192"/>
    </row>
    <row r="98" spans="1:7" s="33" customFormat="1" ht="84.75" customHeight="1">
      <c r="A98" s="193" t="s">
        <v>284</v>
      </c>
      <c r="B98" s="193"/>
      <c r="C98" s="193"/>
      <c r="D98" s="193"/>
      <c r="E98" s="193"/>
      <c r="F98" s="193" t="s">
        <v>285</v>
      </c>
      <c r="G98" s="193"/>
    </row>
    <row r="99" spans="1:7" s="33" customFormat="1" ht="12.75">
      <c r="A99" s="109"/>
      <c r="B99" s="110"/>
      <c r="C99" s="110"/>
      <c r="D99" s="110"/>
      <c r="E99" s="89"/>
      <c r="F99" s="36"/>
      <c r="G99" s="36"/>
    </row>
    <row r="100" spans="1:7" s="33" customFormat="1" ht="12.75">
      <c r="A100" s="194" t="s">
        <v>260</v>
      </c>
      <c r="B100" s="194"/>
      <c r="C100" s="194"/>
      <c r="D100" s="194"/>
      <c r="E100" s="194"/>
      <c r="F100" s="195"/>
      <c r="G100" s="195"/>
    </row>
    <row r="101" spans="1:7" s="33" customFormat="1" ht="12.75">
      <c r="A101" s="190"/>
      <c r="B101" s="190"/>
      <c r="C101" s="190"/>
      <c r="D101" s="190"/>
      <c r="E101" s="190"/>
      <c r="F101" s="191"/>
      <c r="G101" s="191"/>
    </row>
    <row r="102" spans="1:7" s="33" customFormat="1" ht="12.75">
      <c r="A102" s="30"/>
      <c r="B102" s="30"/>
      <c r="C102" s="30"/>
      <c r="D102" s="30"/>
      <c r="E102" s="30"/>
      <c r="F102" s="30"/>
      <c r="G102" s="30"/>
    </row>
    <row r="103" s="33" customFormat="1" ht="12.75">
      <c r="E103" s="30"/>
    </row>
    <row r="104" s="33" customFormat="1" ht="12.75">
      <c r="E104" s="30"/>
    </row>
    <row r="105" s="33" customFormat="1" ht="12.75">
      <c r="E105" s="30"/>
    </row>
    <row r="106" s="33" customFormat="1" ht="12.75">
      <c r="E106" s="30"/>
    </row>
    <row r="107" s="33" customFormat="1" ht="12.75">
      <c r="E107" s="30"/>
    </row>
    <row r="108" s="33" customFormat="1" ht="12.75">
      <c r="E108" s="30"/>
    </row>
    <row r="109" s="33" customFormat="1" ht="12.75">
      <c r="E109" s="30"/>
    </row>
    <row r="110" s="33" customFormat="1" ht="12.75">
      <c r="E110" s="30"/>
    </row>
    <row r="111" s="33" customFormat="1" ht="12.75">
      <c r="E111" s="30"/>
    </row>
    <row r="112" s="33" customFormat="1" ht="12.75">
      <c r="E112" s="30"/>
    </row>
    <row r="113" s="33" customFormat="1" ht="12.75">
      <c r="E113" s="30"/>
    </row>
    <row r="114" s="33" customFormat="1" ht="12.75">
      <c r="E114" s="30"/>
    </row>
    <row r="115" s="33" customFormat="1" ht="12.75">
      <c r="E115" s="30"/>
    </row>
    <row r="116" s="33" customFormat="1" ht="12.75">
      <c r="E116" s="30"/>
    </row>
    <row r="117" s="33" customFormat="1" ht="12.75">
      <c r="E117" s="30"/>
    </row>
    <row r="118" s="33" customFormat="1" ht="12.75">
      <c r="E118" s="30"/>
    </row>
    <row r="119" s="33" customFormat="1" ht="12.75">
      <c r="E119" s="30"/>
    </row>
    <row r="120" s="33" customFormat="1" ht="12.75">
      <c r="E120" s="30"/>
    </row>
    <row r="121" s="33" customFormat="1" ht="12.75">
      <c r="E121" s="30"/>
    </row>
  </sheetData>
  <sheetProtection/>
  <mergeCells count="27">
    <mergeCell ref="A101:E101"/>
    <mergeCell ref="F101:G101"/>
    <mergeCell ref="F97:G97"/>
    <mergeCell ref="A97:E97"/>
    <mergeCell ref="A98:E98"/>
    <mergeCell ref="F98:G98"/>
    <mergeCell ref="A100:E100"/>
    <mergeCell ref="F100:G100"/>
    <mergeCell ref="B62:D62"/>
    <mergeCell ref="B94:D94"/>
    <mergeCell ref="B19:D19"/>
    <mergeCell ref="A9:G9"/>
    <mergeCell ref="A12:E12"/>
    <mergeCell ref="A10:G11"/>
    <mergeCell ref="A13:G13"/>
    <mergeCell ref="A14:G14"/>
    <mergeCell ref="A16:G16"/>
    <mergeCell ref="B89:D89"/>
    <mergeCell ref="C53:D53"/>
    <mergeCell ref="E2:G2"/>
    <mergeCell ref="E3:G3"/>
    <mergeCell ref="A7:G7"/>
    <mergeCell ref="A8:G8"/>
    <mergeCell ref="A5:G6"/>
    <mergeCell ref="C47:D47"/>
    <mergeCell ref="A17:G17"/>
    <mergeCell ref="D18:G18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tabSelected="1" view="pageBreakPreview" zoomScaleSheetLayoutView="100" zoomScalePageLayoutView="0" workbookViewId="0" topLeftCell="A4">
      <selection activeCell="H21" sqref="H21:H58"/>
    </sheetView>
  </sheetViews>
  <sheetFormatPr defaultColWidth="9.140625" defaultRowHeight="12.75"/>
  <cols>
    <col min="1" max="1" width="8.00390625" style="91" customWidth="1"/>
    <col min="2" max="2" width="1.57421875" style="91" hidden="1" customWidth="1"/>
    <col min="3" max="3" width="30.140625" style="91" customWidth="1"/>
    <col min="4" max="4" width="18.28125" style="91" customWidth="1"/>
    <col min="5" max="5" width="0" style="91" hidden="1" customWidth="1"/>
    <col min="6" max="6" width="11.7109375" style="91" customWidth="1"/>
    <col min="7" max="9" width="13.140625" style="91" customWidth="1"/>
    <col min="10" max="16384" width="9.140625" style="91" customWidth="1"/>
  </cols>
  <sheetData>
    <row r="1" spans="1:9" ht="12.75">
      <c r="A1" s="107"/>
      <c r="B1" s="107"/>
      <c r="C1" s="107"/>
      <c r="D1" s="107"/>
      <c r="E1" s="107"/>
      <c r="F1" s="107"/>
      <c r="G1" s="111"/>
      <c r="H1" s="111"/>
      <c r="I1" s="107"/>
    </row>
    <row r="2" spans="1:9" ht="15.75">
      <c r="A2" s="107"/>
      <c r="B2" s="107"/>
      <c r="C2" s="107"/>
      <c r="D2" s="112"/>
      <c r="E2" s="107"/>
      <c r="F2" s="107"/>
      <c r="G2" s="113" t="s">
        <v>189</v>
      </c>
      <c r="H2" s="114"/>
      <c r="I2" s="114"/>
    </row>
    <row r="3" spans="1:9" ht="15.75">
      <c r="A3" s="107"/>
      <c r="B3" s="107"/>
      <c r="C3" s="107"/>
      <c r="D3" s="107"/>
      <c r="E3" s="107"/>
      <c r="F3" s="107"/>
      <c r="G3" s="113" t="s">
        <v>147</v>
      </c>
      <c r="H3" s="114"/>
      <c r="I3" s="114"/>
    </row>
    <row r="4" spans="1:9" ht="12.75">
      <c r="A4" s="107"/>
      <c r="B4" s="107"/>
      <c r="C4" s="107"/>
      <c r="D4" s="107"/>
      <c r="E4" s="107"/>
      <c r="F4" s="107"/>
      <c r="G4" s="107"/>
      <c r="H4" s="107"/>
      <c r="I4" s="107"/>
    </row>
    <row r="5" spans="1:9" ht="15.75">
      <c r="A5" s="225" t="s">
        <v>258</v>
      </c>
      <c r="B5" s="170"/>
      <c r="C5" s="170"/>
      <c r="D5" s="170"/>
      <c r="E5" s="170"/>
      <c r="F5" s="170"/>
      <c r="G5" s="170"/>
      <c r="H5" s="170"/>
      <c r="I5" s="170"/>
    </row>
    <row r="6" spans="1:9" ht="15.75">
      <c r="A6" s="226" t="s">
        <v>259</v>
      </c>
      <c r="B6" s="170"/>
      <c r="C6" s="170"/>
      <c r="D6" s="170"/>
      <c r="E6" s="170"/>
      <c r="F6" s="170"/>
      <c r="G6" s="170"/>
      <c r="H6" s="170"/>
      <c r="I6" s="170"/>
    </row>
    <row r="7" spans="1:9" ht="15.75">
      <c r="A7" s="227" t="s">
        <v>264</v>
      </c>
      <c r="B7" s="170"/>
      <c r="C7" s="170"/>
      <c r="D7" s="170"/>
      <c r="E7" s="170"/>
      <c r="F7" s="170"/>
      <c r="G7" s="170"/>
      <c r="H7" s="170"/>
      <c r="I7" s="170"/>
    </row>
    <row r="8" spans="1:9" ht="15">
      <c r="A8" s="218" t="s">
        <v>243</v>
      </c>
      <c r="B8" s="219"/>
      <c r="C8" s="219"/>
      <c r="D8" s="219"/>
      <c r="E8" s="219"/>
      <c r="F8" s="219"/>
      <c r="G8" s="219"/>
      <c r="H8" s="219"/>
      <c r="I8" s="219"/>
    </row>
    <row r="9" spans="1:9" ht="15">
      <c r="A9" s="218" t="s">
        <v>266</v>
      </c>
      <c r="B9" s="219"/>
      <c r="C9" s="219"/>
      <c r="D9" s="219"/>
      <c r="E9" s="219"/>
      <c r="F9" s="219"/>
      <c r="G9" s="219"/>
      <c r="H9" s="219"/>
      <c r="I9" s="219"/>
    </row>
    <row r="10" spans="1:9" ht="15">
      <c r="A10" s="218" t="s">
        <v>218</v>
      </c>
      <c r="B10" s="219"/>
      <c r="C10" s="219"/>
      <c r="D10" s="219"/>
      <c r="E10" s="219"/>
      <c r="F10" s="219"/>
      <c r="G10" s="219"/>
      <c r="H10" s="219"/>
      <c r="I10" s="219"/>
    </row>
    <row r="11" spans="1:9" ht="15">
      <c r="A11" s="218" t="s">
        <v>219</v>
      </c>
      <c r="B11" s="170"/>
      <c r="C11" s="170"/>
      <c r="D11" s="170"/>
      <c r="E11" s="170"/>
      <c r="F11" s="170"/>
      <c r="G11" s="170"/>
      <c r="H11" s="170"/>
      <c r="I11" s="170"/>
    </row>
    <row r="12" spans="1:9" ht="15">
      <c r="A12" s="224"/>
      <c r="B12" s="219"/>
      <c r="C12" s="219"/>
      <c r="D12" s="219"/>
      <c r="E12" s="219"/>
      <c r="F12" s="219"/>
      <c r="G12" s="219"/>
      <c r="H12" s="219"/>
      <c r="I12" s="219"/>
    </row>
    <row r="13" spans="1:9" ht="15">
      <c r="A13" s="220" t="s">
        <v>190</v>
      </c>
      <c r="B13" s="221"/>
      <c r="C13" s="221"/>
      <c r="D13" s="221"/>
      <c r="E13" s="221"/>
      <c r="F13" s="221"/>
      <c r="G13" s="221"/>
      <c r="H13" s="221"/>
      <c r="I13" s="221"/>
    </row>
    <row r="14" spans="1:9" ht="11.25" customHeight="1">
      <c r="A14" s="218"/>
      <c r="B14" s="219"/>
      <c r="C14" s="219"/>
      <c r="D14" s="219"/>
      <c r="E14" s="219"/>
      <c r="F14" s="219"/>
      <c r="G14" s="219"/>
      <c r="H14" s="219"/>
      <c r="I14" s="219"/>
    </row>
    <row r="15" spans="1:9" ht="15">
      <c r="A15" s="220" t="s">
        <v>307</v>
      </c>
      <c r="B15" s="221"/>
      <c r="C15" s="221"/>
      <c r="D15" s="221"/>
      <c r="E15" s="221"/>
      <c r="F15" s="221"/>
      <c r="G15" s="221"/>
      <c r="H15" s="221"/>
      <c r="I15" s="221"/>
    </row>
    <row r="16" spans="1:9" ht="9.75" customHeight="1">
      <c r="A16" s="115"/>
      <c r="B16" s="116"/>
      <c r="C16" s="116"/>
      <c r="D16" s="116"/>
      <c r="E16" s="116"/>
      <c r="F16" s="116"/>
      <c r="G16" s="116"/>
      <c r="H16" s="116"/>
      <c r="I16" s="116"/>
    </row>
    <row r="17" spans="1:9" ht="15">
      <c r="A17" s="218" t="s">
        <v>306</v>
      </c>
      <c r="B17" s="219"/>
      <c r="C17" s="219"/>
      <c r="D17" s="219"/>
      <c r="E17" s="219"/>
      <c r="F17" s="219"/>
      <c r="G17" s="219"/>
      <c r="H17" s="219"/>
      <c r="I17" s="219"/>
    </row>
    <row r="18" spans="1:9" ht="15">
      <c r="A18" s="218" t="s">
        <v>33</v>
      </c>
      <c r="B18" s="219"/>
      <c r="C18" s="219"/>
      <c r="D18" s="219"/>
      <c r="E18" s="219"/>
      <c r="F18" s="219"/>
      <c r="G18" s="219"/>
      <c r="H18" s="219"/>
      <c r="I18" s="219"/>
    </row>
    <row r="19" spans="1:9" s="90" customFormat="1" ht="15">
      <c r="A19" s="222" t="s">
        <v>271</v>
      </c>
      <c r="B19" s="223"/>
      <c r="C19" s="223"/>
      <c r="D19" s="223"/>
      <c r="E19" s="223"/>
      <c r="F19" s="223"/>
      <c r="G19" s="223"/>
      <c r="H19" s="223"/>
      <c r="I19" s="223"/>
    </row>
    <row r="20" spans="1:9" s="92" customFormat="1" ht="45.75" customHeight="1">
      <c r="A20" s="214" t="s">
        <v>34</v>
      </c>
      <c r="B20" s="214"/>
      <c r="C20" s="214" t="s">
        <v>35</v>
      </c>
      <c r="D20" s="215"/>
      <c r="E20" s="215"/>
      <c r="F20" s="215"/>
      <c r="G20" s="117" t="s">
        <v>191</v>
      </c>
      <c r="H20" s="117" t="s">
        <v>192</v>
      </c>
      <c r="I20" s="117" t="s">
        <v>193</v>
      </c>
    </row>
    <row r="21" spans="1:9" ht="15.75" customHeight="1">
      <c r="A21" s="118" t="s">
        <v>39</v>
      </c>
      <c r="B21" s="119" t="s">
        <v>194</v>
      </c>
      <c r="C21" s="216" t="s">
        <v>194</v>
      </c>
      <c r="D21" s="217"/>
      <c r="E21" s="217"/>
      <c r="F21" s="217"/>
      <c r="G21" s="119"/>
      <c r="H21" s="119">
        <f>H22+H28</f>
        <v>187127.66999999998</v>
      </c>
      <c r="I21" s="119">
        <f>I22+I28</f>
        <v>179859.05999999997</v>
      </c>
    </row>
    <row r="22" spans="1:9" ht="15.75">
      <c r="A22" s="121" t="s">
        <v>41</v>
      </c>
      <c r="B22" s="122" t="s">
        <v>195</v>
      </c>
      <c r="C22" s="229" t="s">
        <v>267</v>
      </c>
      <c r="D22" s="229"/>
      <c r="E22" s="229"/>
      <c r="F22" s="229"/>
      <c r="G22" s="132"/>
      <c r="H22" s="139">
        <f>H23+H24+H25+H26+H27</f>
        <v>175272.21</v>
      </c>
      <c r="I22" s="139">
        <f>I23+I24+I25+I26+I27</f>
        <v>168957.05999999997</v>
      </c>
    </row>
    <row r="23" spans="1:9" ht="15.75">
      <c r="A23" s="121" t="s">
        <v>220</v>
      </c>
      <c r="B23" s="122" t="s">
        <v>75</v>
      </c>
      <c r="C23" s="229" t="s">
        <v>268</v>
      </c>
      <c r="D23" s="229"/>
      <c r="E23" s="229"/>
      <c r="F23" s="229"/>
      <c r="G23" s="132"/>
      <c r="H23" s="139">
        <v>12200</v>
      </c>
      <c r="I23" s="157">
        <v>10875.21</v>
      </c>
    </row>
    <row r="24" spans="1:9" ht="15.75">
      <c r="A24" s="121" t="s">
        <v>221</v>
      </c>
      <c r="B24" s="124" t="s">
        <v>222</v>
      </c>
      <c r="C24" s="228" t="s">
        <v>283</v>
      </c>
      <c r="D24" s="228"/>
      <c r="E24" s="228"/>
      <c r="F24" s="228"/>
      <c r="G24" s="132"/>
      <c r="H24" s="139">
        <f>783.13+624.81+161355.11</f>
        <v>162763.05</v>
      </c>
      <c r="I24" s="139">
        <v>156748.86</v>
      </c>
    </row>
    <row r="25" spans="1:9" ht="15.75" customHeight="1">
      <c r="A25" s="121" t="s">
        <v>223</v>
      </c>
      <c r="B25" s="122" t="s">
        <v>224</v>
      </c>
      <c r="C25" s="228" t="s">
        <v>224</v>
      </c>
      <c r="D25" s="228"/>
      <c r="E25" s="228"/>
      <c r="F25" s="228"/>
      <c r="G25" s="132"/>
      <c r="H25" s="139"/>
      <c r="I25" s="119"/>
    </row>
    <row r="26" spans="1:9" ht="15.75">
      <c r="A26" s="121" t="s">
        <v>225</v>
      </c>
      <c r="B26" s="124" t="s">
        <v>226</v>
      </c>
      <c r="C26" s="228" t="s">
        <v>226</v>
      </c>
      <c r="D26" s="228"/>
      <c r="E26" s="228"/>
      <c r="F26" s="228"/>
      <c r="G26" s="132"/>
      <c r="H26" s="139">
        <f>115.68+148.1+45.38</f>
        <v>309.15999999999997</v>
      </c>
      <c r="I26" s="119">
        <v>1332.99</v>
      </c>
    </row>
    <row r="27" spans="1:9" ht="15.75" customHeight="1">
      <c r="A27" s="121" t="s">
        <v>43</v>
      </c>
      <c r="B27" s="122" t="s">
        <v>196</v>
      </c>
      <c r="C27" s="228" t="s">
        <v>196</v>
      </c>
      <c r="D27" s="228"/>
      <c r="E27" s="228"/>
      <c r="F27" s="228"/>
      <c r="G27" s="122"/>
      <c r="H27" s="119"/>
      <c r="I27" s="119"/>
    </row>
    <row r="28" spans="1:9" ht="15.75" customHeight="1">
      <c r="A28" s="121" t="s">
        <v>45</v>
      </c>
      <c r="B28" s="122" t="s">
        <v>197</v>
      </c>
      <c r="C28" s="228" t="s">
        <v>197</v>
      </c>
      <c r="D28" s="228"/>
      <c r="E28" s="228"/>
      <c r="F28" s="228"/>
      <c r="G28" s="122"/>
      <c r="H28" s="139">
        <f>H29+H30</f>
        <v>11855.460000000001</v>
      </c>
      <c r="I28" s="119">
        <f>I29+I30</f>
        <v>10902</v>
      </c>
    </row>
    <row r="29" spans="1:9" ht="15.75" customHeight="1">
      <c r="A29" s="121" t="s">
        <v>198</v>
      </c>
      <c r="B29" s="124" t="s">
        <v>199</v>
      </c>
      <c r="C29" s="228" t="s">
        <v>199</v>
      </c>
      <c r="D29" s="228"/>
      <c r="E29" s="228"/>
      <c r="F29" s="228"/>
      <c r="G29" s="124"/>
      <c r="H29" s="139">
        <f>38.86+11816.6</f>
        <v>11855.460000000001</v>
      </c>
      <c r="I29" s="119">
        <v>10902</v>
      </c>
    </row>
    <row r="30" spans="1:9" ht="15.75" customHeight="1">
      <c r="A30" s="121" t="s">
        <v>200</v>
      </c>
      <c r="B30" s="124" t="s">
        <v>201</v>
      </c>
      <c r="C30" s="228" t="s">
        <v>201</v>
      </c>
      <c r="D30" s="228"/>
      <c r="E30" s="228"/>
      <c r="F30" s="228"/>
      <c r="G30" s="124"/>
      <c r="H30" s="119"/>
      <c r="I30" s="119"/>
    </row>
    <row r="31" spans="1:9" ht="15.75" customHeight="1">
      <c r="A31" s="118" t="s">
        <v>48</v>
      </c>
      <c r="B31" s="119" t="s">
        <v>202</v>
      </c>
      <c r="C31" s="216" t="s">
        <v>202</v>
      </c>
      <c r="D31" s="216"/>
      <c r="E31" s="216"/>
      <c r="F31" s="216"/>
      <c r="G31" s="119"/>
      <c r="H31" s="139">
        <f>H32+H33+H34+H35+H36+H37+H38+H39+H40+H41+H42+H43+H44+H45</f>
        <v>187246.42</v>
      </c>
      <c r="I31" s="119">
        <f>I32+I33+I34+I35+I36+I37+I38+I39+I40+I41+I42+I43+I44+I45</f>
        <v>179073.1</v>
      </c>
    </row>
    <row r="32" spans="1:9" ht="15.75" customHeight="1">
      <c r="A32" s="121" t="s">
        <v>41</v>
      </c>
      <c r="B32" s="122" t="s">
        <v>227</v>
      </c>
      <c r="C32" s="228" t="s">
        <v>228</v>
      </c>
      <c r="D32" s="230"/>
      <c r="E32" s="230"/>
      <c r="F32" s="230"/>
      <c r="G32" s="122"/>
      <c r="H32" s="119">
        <f>136511.2+42291.1+546.27</f>
        <v>179348.57</v>
      </c>
      <c r="I32" s="119">
        <v>169917.04</v>
      </c>
    </row>
    <row r="33" spans="1:9" ht="15.75" customHeight="1">
      <c r="A33" s="121" t="s">
        <v>43</v>
      </c>
      <c r="B33" s="122" t="s">
        <v>229</v>
      </c>
      <c r="C33" s="228" t="s">
        <v>230</v>
      </c>
      <c r="D33" s="230"/>
      <c r="E33" s="230"/>
      <c r="F33" s="230"/>
      <c r="G33" s="122"/>
      <c r="H33" s="119">
        <v>898.81</v>
      </c>
      <c r="I33" s="119">
        <v>608.49</v>
      </c>
    </row>
    <row r="34" spans="1:9" ht="15.75" customHeight="1">
      <c r="A34" s="121" t="s">
        <v>45</v>
      </c>
      <c r="B34" s="122" t="s">
        <v>231</v>
      </c>
      <c r="C34" s="228" t="s">
        <v>232</v>
      </c>
      <c r="D34" s="230"/>
      <c r="E34" s="230"/>
      <c r="F34" s="230"/>
      <c r="G34" s="122"/>
      <c r="H34" s="139">
        <f>2519.59+607.78+177.45+314.52+49.56</f>
        <v>3668.8999999999996</v>
      </c>
      <c r="I34" s="124">
        <v>3226.09</v>
      </c>
    </row>
    <row r="35" spans="1:9" ht="15.75">
      <c r="A35" s="121" t="s">
        <v>47</v>
      </c>
      <c r="B35" s="122" t="s">
        <v>233</v>
      </c>
      <c r="C35" s="229" t="s">
        <v>234</v>
      </c>
      <c r="D35" s="230"/>
      <c r="E35" s="230"/>
      <c r="F35" s="230"/>
      <c r="G35" s="122"/>
      <c r="H35" s="119"/>
      <c r="I35" s="124">
        <v>4.28</v>
      </c>
    </row>
    <row r="36" spans="1:9" ht="15.75">
      <c r="A36" s="121" t="s">
        <v>70</v>
      </c>
      <c r="B36" s="122" t="s">
        <v>235</v>
      </c>
      <c r="C36" s="229" t="s">
        <v>236</v>
      </c>
      <c r="D36" s="230"/>
      <c r="E36" s="230"/>
      <c r="F36" s="230"/>
      <c r="G36" s="122"/>
      <c r="H36" s="139">
        <v>1160</v>
      </c>
      <c r="I36" s="124"/>
    </row>
    <row r="37" spans="1:9" ht="15.75">
      <c r="A37" s="121" t="s">
        <v>237</v>
      </c>
      <c r="B37" s="122" t="s">
        <v>238</v>
      </c>
      <c r="C37" s="229" t="s">
        <v>239</v>
      </c>
      <c r="D37" s="230"/>
      <c r="E37" s="230"/>
      <c r="F37" s="230"/>
      <c r="G37" s="122"/>
      <c r="H37" s="139">
        <v>464</v>
      </c>
      <c r="I37" s="158">
        <v>84</v>
      </c>
    </row>
    <row r="38" spans="1:9" ht="15.75" customHeight="1">
      <c r="A38" s="121" t="s">
        <v>240</v>
      </c>
      <c r="B38" s="122" t="s">
        <v>241</v>
      </c>
      <c r="C38" s="229" t="s">
        <v>93</v>
      </c>
      <c r="D38" s="230"/>
      <c r="E38" s="230"/>
      <c r="F38" s="230"/>
      <c r="G38" s="122"/>
      <c r="H38" s="119"/>
      <c r="I38" s="124"/>
    </row>
    <row r="39" spans="1:9" ht="15.75" customHeight="1">
      <c r="A39" s="121" t="s">
        <v>94</v>
      </c>
      <c r="B39" s="122" t="s">
        <v>203</v>
      </c>
      <c r="C39" s="228" t="s">
        <v>203</v>
      </c>
      <c r="D39" s="230"/>
      <c r="E39" s="230"/>
      <c r="F39" s="230"/>
      <c r="G39" s="122"/>
      <c r="H39" s="119"/>
      <c r="I39" s="124"/>
    </row>
    <row r="40" spans="1:9" ht="15.75" customHeight="1">
      <c r="A40" s="121" t="s">
        <v>95</v>
      </c>
      <c r="B40" s="122" t="s">
        <v>96</v>
      </c>
      <c r="C40" s="229" t="s">
        <v>96</v>
      </c>
      <c r="D40" s="230"/>
      <c r="E40" s="230"/>
      <c r="F40" s="230"/>
      <c r="G40" s="122"/>
      <c r="H40" s="119">
        <v>772.91</v>
      </c>
      <c r="I40" s="124">
        <v>2232.07</v>
      </c>
    </row>
    <row r="41" spans="1:9" ht="15.75" customHeight="1">
      <c r="A41" s="121" t="s">
        <v>97</v>
      </c>
      <c r="B41" s="122" t="s">
        <v>98</v>
      </c>
      <c r="C41" s="228" t="s">
        <v>204</v>
      </c>
      <c r="D41" s="215"/>
      <c r="E41" s="215"/>
      <c r="F41" s="215"/>
      <c r="G41" s="122"/>
      <c r="H41" s="119">
        <v>496.57</v>
      </c>
      <c r="I41" s="119">
        <v>666.26</v>
      </c>
    </row>
    <row r="42" spans="1:9" ht="15.75" customHeight="1">
      <c r="A42" s="121" t="s">
        <v>99</v>
      </c>
      <c r="B42" s="122" t="s">
        <v>100</v>
      </c>
      <c r="C42" s="228" t="s">
        <v>101</v>
      </c>
      <c r="D42" s="230"/>
      <c r="E42" s="230"/>
      <c r="F42" s="230"/>
      <c r="G42" s="122"/>
      <c r="H42" s="119"/>
      <c r="I42" s="124"/>
    </row>
    <row r="43" spans="1:9" ht="15.75">
      <c r="A43" s="121" t="s">
        <v>102</v>
      </c>
      <c r="B43" s="122" t="s">
        <v>103</v>
      </c>
      <c r="C43" s="228" t="s">
        <v>205</v>
      </c>
      <c r="D43" s="230"/>
      <c r="E43" s="230"/>
      <c r="F43" s="230"/>
      <c r="G43" s="122"/>
      <c r="H43" s="119"/>
      <c r="I43" s="124"/>
    </row>
    <row r="44" spans="1:9" ht="15.75">
      <c r="A44" s="121" t="s">
        <v>104</v>
      </c>
      <c r="B44" s="122" t="s">
        <v>105</v>
      </c>
      <c r="C44" s="228" t="s">
        <v>106</v>
      </c>
      <c r="D44" s="230"/>
      <c r="E44" s="230"/>
      <c r="F44" s="230"/>
      <c r="G44" s="122"/>
      <c r="H44" s="119">
        <v>436.66</v>
      </c>
      <c r="I44" s="124">
        <v>2288.87</v>
      </c>
    </row>
    <row r="45" spans="1:9" ht="15.75">
      <c r="A45" s="121" t="s">
        <v>107</v>
      </c>
      <c r="B45" s="122" t="s">
        <v>108</v>
      </c>
      <c r="C45" s="206" t="s">
        <v>206</v>
      </c>
      <c r="D45" s="207"/>
      <c r="E45" s="207"/>
      <c r="F45" s="208"/>
      <c r="G45" s="122"/>
      <c r="H45" s="119"/>
      <c r="I45" s="125">
        <f>46</f>
        <v>46</v>
      </c>
    </row>
    <row r="46" spans="1:9" ht="15.75">
      <c r="A46" s="119" t="s">
        <v>50</v>
      </c>
      <c r="B46" s="123" t="s">
        <v>207</v>
      </c>
      <c r="C46" s="203" t="s">
        <v>207</v>
      </c>
      <c r="D46" s="204"/>
      <c r="E46" s="204"/>
      <c r="F46" s="205"/>
      <c r="G46" s="153"/>
      <c r="H46" s="137">
        <f>H21-H31</f>
        <v>-118.7500000000291</v>
      </c>
      <c r="I46" s="137">
        <f>I21-I31</f>
        <v>785.9599999999627</v>
      </c>
    </row>
    <row r="47" spans="1:9" ht="15.75">
      <c r="A47" s="119" t="s">
        <v>73</v>
      </c>
      <c r="B47" s="119" t="s">
        <v>208</v>
      </c>
      <c r="C47" s="213" t="s">
        <v>208</v>
      </c>
      <c r="D47" s="204"/>
      <c r="E47" s="204"/>
      <c r="F47" s="205"/>
      <c r="G47" s="120"/>
      <c r="H47" s="120"/>
      <c r="I47" s="120"/>
    </row>
    <row r="48" spans="1:9" ht="15.75">
      <c r="A48" s="124" t="s">
        <v>188</v>
      </c>
      <c r="B48" s="122" t="s">
        <v>109</v>
      </c>
      <c r="C48" s="206" t="s">
        <v>209</v>
      </c>
      <c r="D48" s="207"/>
      <c r="E48" s="207"/>
      <c r="F48" s="208"/>
      <c r="G48" s="125"/>
      <c r="H48" s="125"/>
      <c r="I48" s="125"/>
    </row>
    <row r="49" spans="1:9" ht="15.75">
      <c r="A49" s="124" t="s">
        <v>43</v>
      </c>
      <c r="B49" s="122" t="s">
        <v>210</v>
      </c>
      <c r="C49" s="206" t="s">
        <v>210</v>
      </c>
      <c r="D49" s="207"/>
      <c r="E49" s="207"/>
      <c r="F49" s="208"/>
      <c r="G49" s="125"/>
      <c r="H49" s="125"/>
      <c r="I49" s="125"/>
    </row>
    <row r="50" spans="1:9" ht="15.75">
      <c r="A50" s="124" t="s">
        <v>110</v>
      </c>
      <c r="B50" s="122" t="s">
        <v>111</v>
      </c>
      <c r="C50" s="206" t="s">
        <v>211</v>
      </c>
      <c r="D50" s="207"/>
      <c r="E50" s="207"/>
      <c r="F50" s="208"/>
      <c r="G50" s="125"/>
      <c r="H50" s="125"/>
      <c r="I50" s="125"/>
    </row>
    <row r="51" spans="1:9" ht="15.75">
      <c r="A51" s="119" t="s">
        <v>80</v>
      </c>
      <c r="B51" s="123" t="s">
        <v>212</v>
      </c>
      <c r="C51" s="203" t="s">
        <v>212</v>
      </c>
      <c r="D51" s="204"/>
      <c r="E51" s="204"/>
      <c r="F51" s="205"/>
      <c r="G51" s="120"/>
      <c r="H51" s="120"/>
      <c r="I51" s="120"/>
    </row>
    <row r="52" spans="1:9" ht="30" customHeight="1">
      <c r="A52" s="119" t="s">
        <v>138</v>
      </c>
      <c r="B52" s="123" t="s">
        <v>213</v>
      </c>
      <c r="C52" s="209" t="s">
        <v>213</v>
      </c>
      <c r="D52" s="210"/>
      <c r="E52" s="210"/>
      <c r="F52" s="211"/>
      <c r="G52" s="120"/>
      <c r="H52" s="120"/>
      <c r="I52" s="120"/>
    </row>
    <row r="53" spans="1:9" ht="15.75">
      <c r="A53" s="119" t="s">
        <v>182</v>
      </c>
      <c r="B53" s="123" t="s">
        <v>112</v>
      </c>
      <c r="C53" s="203" t="s">
        <v>112</v>
      </c>
      <c r="D53" s="204"/>
      <c r="E53" s="204"/>
      <c r="F53" s="205"/>
      <c r="G53" s="120"/>
      <c r="H53" s="120"/>
      <c r="I53" s="120"/>
    </row>
    <row r="54" spans="1:9" ht="30" customHeight="1">
      <c r="A54" s="119" t="s">
        <v>215</v>
      </c>
      <c r="B54" s="119" t="s">
        <v>214</v>
      </c>
      <c r="C54" s="212" t="s">
        <v>214</v>
      </c>
      <c r="D54" s="210"/>
      <c r="E54" s="210"/>
      <c r="F54" s="211"/>
      <c r="G54" s="120"/>
      <c r="H54" s="137">
        <f>H46+H51</f>
        <v>-118.7500000000291</v>
      </c>
      <c r="I54" s="137">
        <f>I46+I51</f>
        <v>785.9599999999627</v>
      </c>
    </row>
    <row r="55" spans="1:9" ht="15.75">
      <c r="A55" s="119" t="s">
        <v>41</v>
      </c>
      <c r="B55" s="119" t="s">
        <v>216</v>
      </c>
      <c r="C55" s="213" t="s">
        <v>216</v>
      </c>
      <c r="D55" s="204"/>
      <c r="E55" s="204"/>
      <c r="F55" s="205"/>
      <c r="G55" s="120"/>
      <c r="H55" s="120"/>
      <c r="I55" s="120"/>
    </row>
    <row r="56" spans="1:9" ht="15.75">
      <c r="A56" s="119" t="s">
        <v>113</v>
      </c>
      <c r="B56" s="123" t="s">
        <v>217</v>
      </c>
      <c r="C56" s="203" t="s">
        <v>217</v>
      </c>
      <c r="D56" s="204"/>
      <c r="E56" s="204"/>
      <c r="F56" s="205"/>
      <c r="G56" s="120"/>
      <c r="H56" s="137">
        <f>H54</f>
        <v>-118.7500000000291</v>
      </c>
      <c r="I56" s="137">
        <f>I54</f>
        <v>785.9599999999627</v>
      </c>
    </row>
    <row r="57" spans="1:9" ht="15.75">
      <c r="A57" s="124" t="s">
        <v>41</v>
      </c>
      <c r="B57" s="122" t="s">
        <v>114</v>
      </c>
      <c r="C57" s="206" t="s">
        <v>114</v>
      </c>
      <c r="D57" s="207"/>
      <c r="E57" s="207"/>
      <c r="F57" s="208"/>
      <c r="G57" s="125"/>
      <c r="H57" s="125"/>
      <c r="I57" s="125"/>
    </row>
    <row r="58" spans="1:9" ht="15.75">
      <c r="A58" s="124" t="s">
        <v>43</v>
      </c>
      <c r="B58" s="122" t="s">
        <v>115</v>
      </c>
      <c r="C58" s="206" t="s">
        <v>115</v>
      </c>
      <c r="D58" s="207"/>
      <c r="E58" s="207"/>
      <c r="F58" s="208"/>
      <c r="G58" s="125"/>
      <c r="H58" s="125"/>
      <c r="I58" s="125"/>
    </row>
    <row r="59" spans="1:9" ht="35.25" customHeight="1">
      <c r="A59" s="87"/>
      <c r="B59" s="88"/>
      <c r="C59" s="88"/>
      <c r="D59" s="88"/>
      <c r="E59" s="88"/>
      <c r="F59" s="30"/>
      <c r="G59" s="30"/>
      <c r="H59" s="129"/>
      <c r="I59" s="129"/>
    </row>
    <row r="60" spans="1:9" ht="15" customHeight="1">
      <c r="A60" s="201" t="s">
        <v>310</v>
      </c>
      <c r="B60" s="199"/>
      <c r="C60" s="199"/>
      <c r="D60" s="199"/>
      <c r="E60" s="199"/>
      <c r="F60" s="166" t="s">
        <v>257</v>
      </c>
      <c r="G60" s="166"/>
      <c r="H60" s="156" t="s">
        <v>312</v>
      </c>
      <c r="I60" s="129"/>
    </row>
    <row r="61" spans="1:9" ht="41.25" customHeight="1">
      <c r="A61" s="192" t="s">
        <v>263</v>
      </c>
      <c r="B61" s="192"/>
      <c r="C61" s="192"/>
      <c r="D61" s="192"/>
      <c r="E61" s="192"/>
      <c r="F61" s="196" t="s">
        <v>261</v>
      </c>
      <c r="G61" s="196"/>
      <c r="H61" s="202" t="s">
        <v>145</v>
      </c>
      <c r="I61" s="202"/>
    </row>
    <row r="62" spans="1:9" ht="26.25" customHeight="1">
      <c r="A62" s="193" t="s">
        <v>276</v>
      </c>
      <c r="B62" s="193"/>
      <c r="C62" s="193"/>
      <c r="D62" s="193"/>
      <c r="E62" s="193"/>
      <c r="F62" s="166" t="s">
        <v>257</v>
      </c>
      <c r="G62" s="166"/>
      <c r="H62" s="165" t="s">
        <v>285</v>
      </c>
      <c r="I62" s="165"/>
    </row>
    <row r="63" spans="1:9" ht="12.75">
      <c r="A63" s="87"/>
      <c r="B63" s="88"/>
      <c r="C63" s="88"/>
      <c r="D63" s="88"/>
      <c r="E63" s="88"/>
      <c r="F63" s="196" t="s">
        <v>261</v>
      </c>
      <c r="G63" s="196"/>
      <c r="H63" s="126" t="s">
        <v>262</v>
      </c>
      <c r="I63" s="126"/>
    </row>
    <row r="64" spans="1:9" ht="18.75" customHeight="1">
      <c r="A64" s="199"/>
      <c r="B64" s="199"/>
      <c r="C64" s="199"/>
      <c r="D64" s="199"/>
      <c r="E64" s="199"/>
      <c r="F64" s="200"/>
      <c r="G64" s="200"/>
      <c r="H64" s="197"/>
      <c r="I64" s="197"/>
    </row>
    <row r="65" spans="1:9" s="90" customFormat="1" ht="15" customHeight="1">
      <c r="A65" s="192"/>
      <c r="B65" s="192"/>
      <c r="C65" s="192"/>
      <c r="D65" s="192"/>
      <c r="E65" s="192"/>
      <c r="F65" s="165"/>
      <c r="G65" s="165"/>
      <c r="H65" s="198"/>
      <c r="I65" s="198"/>
    </row>
    <row r="66" spans="1:9" ht="12.75">
      <c r="A66" s="193"/>
      <c r="B66" s="193"/>
      <c r="C66" s="193"/>
      <c r="D66" s="193"/>
      <c r="E66" s="193"/>
      <c r="F66" s="182"/>
      <c r="G66" s="182"/>
      <c r="H66" s="127"/>
      <c r="I66" s="127"/>
    </row>
    <row r="67" spans="1:9" ht="12.75">
      <c r="A67" s="190"/>
      <c r="B67" s="190"/>
      <c r="C67" s="190"/>
      <c r="D67" s="190"/>
      <c r="E67" s="190"/>
      <c r="F67" s="190"/>
      <c r="G67" s="28"/>
      <c r="H67" s="233"/>
      <c r="I67" s="233"/>
    </row>
    <row r="68" spans="1:9" ht="12.75">
      <c r="A68" s="231"/>
      <c r="B68" s="231"/>
      <c r="C68" s="231"/>
      <c r="D68" s="231"/>
      <c r="E68" s="231"/>
      <c r="F68" s="231"/>
      <c r="G68" s="128"/>
      <c r="H68" s="232"/>
      <c r="I68" s="232"/>
    </row>
    <row r="69" spans="1:9" ht="12.75">
      <c r="A69" s="107"/>
      <c r="B69" s="107"/>
      <c r="C69" s="107"/>
      <c r="D69" s="107"/>
      <c r="E69" s="107"/>
      <c r="F69" s="107"/>
      <c r="G69" s="107"/>
      <c r="H69" s="107"/>
      <c r="I69" s="107"/>
    </row>
    <row r="70" spans="1:9" ht="12.75">
      <c r="A70" s="107"/>
      <c r="B70" s="107"/>
      <c r="C70" s="107"/>
      <c r="D70" s="107"/>
      <c r="E70" s="107"/>
      <c r="F70" s="107"/>
      <c r="G70" s="107"/>
      <c r="H70" s="107"/>
      <c r="I70" s="107"/>
    </row>
  </sheetData>
  <sheetProtection/>
  <mergeCells count="75">
    <mergeCell ref="A68:F68"/>
    <mergeCell ref="H68:I68"/>
    <mergeCell ref="A65:E65"/>
    <mergeCell ref="F65:G65"/>
    <mergeCell ref="A67:F67"/>
    <mergeCell ref="H67:I67"/>
    <mergeCell ref="A66:E66"/>
    <mergeCell ref="F66:G66"/>
    <mergeCell ref="C42:F42"/>
    <mergeCell ref="C43:F43"/>
    <mergeCell ref="C44:F44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20:B20"/>
    <mergeCell ref="C20:F20"/>
    <mergeCell ref="C21:F21"/>
    <mergeCell ref="A14:I14"/>
    <mergeCell ref="A15:I15"/>
    <mergeCell ref="A17:I17"/>
    <mergeCell ref="A18:I18"/>
    <mergeCell ref="A19:I19"/>
    <mergeCell ref="C55:F55"/>
    <mergeCell ref="C49:F49"/>
    <mergeCell ref="C50:F50"/>
    <mergeCell ref="C45:F45"/>
    <mergeCell ref="C46:F46"/>
    <mergeCell ref="C47:F47"/>
    <mergeCell ref="C48:F48"/>
    <mergeCell ref="H62:I62"/>
    <mergeCell ref="A62:E62"/>
    <mergeCell ref="F62:G62"/>
    <mergeCell ref="C51:F51"/>
    <mergeCell ref="C56:F56"/>
    <mergeCell ref="C57:F57"/>
    <mergeCell ref="C58:F58"/>
    <mergeCell ref="C52:F52"/>
    <mergeCell ref="C53:F53"/>
    <mergeCell ref="C54:F54"/>
    <mergeCell ref="F63:G63"/>
    <mergeCell ref="H64:I64"/>
    <mergeCell ref="H65:I65"/>
    <mergeCell ref="A64:E64"/>
    <mergeCell ref="F64:G64"/>
    <mergeCell ref="A60:E60"/>
    <mergeCell ref="F60:G60"/>
    <mergeCell ref="A61:E61"/>
    <mergeCell ref="F61:G61"/>
    <mergeCell ref="H61:I6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showGridLines="0" view="pageBreakPreview" zoomScaleNormal="80" zoomScaleSheetLayoutView="100" zoomScalePageLayoutView="0" workbookViewId="0" topLeftCell="A1">
      <selection activeCell="E18" sqref="E18"/>
    </sheetView>
  </sheetViews>
  <sheetFormatPr defaultColWidth="9.140625" defaultRowHeight="12.75"/>
  <cols>
    <col min="1" max="1" width="6.00390625" style="98" customWidth="1"/>
    <col min="2" max="2" width="32.8515625" style="93" customWidth="1"/>
    <col min="3" max="10" width="15.7109375" style="93" customWidth="1"/>
    <col min="11" max="11" width="13.140625" style="93" customWidth="1"/>
    <col min="12" max="13" width="15.7109375" style="93" customWidth="1"/>
    <col min="14" max="16384" width="9.140625" style="93" customWidth="1"/>
  </cols>
  <sheetData>
    <row r="1" spans="9:11" ht="15">
      <c r="I1" s="99"/>
      <c r="J1" s="99"/>
      <c r="K1" s="99"/>
    </row>
    <row r="2" ht="15">
      <c r="I2" s="93" t="s">
        <v>11</v>
      </c>
    </row>
    <row r="3" ht="15">
      <c r="I3" s="93" t="s">
        <v>17</v>
      </c>
    </row>
    <row r="5" spans="1:13" ht="15">
      <c r="A5" s="237" t="s">
        <v>18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</row>
    <row r="6" spans="1:13" ht="15">
      <c r="A6" s="237" t="s">
        <v>25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</row>
    <row r="8" spans="1:13" ht="15">
      <c r="A8" s="237" t="s">
        <v>0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</row>
    <row r="10" spans="1:13" ht="15">
      <c r="A10" s="236" t="s">
        <v>34</v>
      </c>
      <c r="B10" s="236" t="s">
        <v>1</v>
      </c>
      <c r="C10" s="236" t="s">
        <v>2</v>
      </c>
      <c r="D10" s="236" t="s">
        <v>116</v>
      </c>
      <c r="E10" s="236"/>
      <c r="F10" s="236"/>
      <c r="G10" s="236"/>
      <c r="H10" s="236"/>
      <c r="I10" s="236"/>
      <c r="J10" s="239"/>
      <c r="K10" s="239"/>
      <c r="L10" s="236"/>
      <c r="M10" s="236" t="s">
        <v>3</v>
      </c>
    </row>
    <row r="11" spans="1:13" ht="123" customHeight="1">
      <c r="A11" s="236"/>
      <c r="B11" s="236"/>
      <c r="C11" s="236"/>
      <c r="D11" s="94" t="s">
        <v>26</v>
      </c>
      <c r="E11" s="143" t="s">
        <v>273</v>
      </c>
      <c r="F11" s="94" t="s">
        <v>27</v>
      </c>
      <c r="G11" s="94" t="s">
        <v>4</v>
      </c>
      <c r="H11" s="94" t="s">
        <v>28</v>
      </c>
      <c r="I11" s="100" t="s">
        <v>19</v>
      </c>
      <c r="J11" s="94" t="s">
        <v>5</v>
      </c>
      <c r="K11" s="101" t="s">
        <v>6</v>
      </c>
      <c r="L11" s="102" t="s">
        <v>20</v>
      </c>
      <c r="M11" s="236"/>
    </row>
    <row r="12" spans="1:13" ht="15">
      <c r="A12" s="103">
        <v>1</v>
      </c>
      <c r="B12" s="103">
        <v>2</v>
      </c>
      <c r="C12" s="103">
        <v>3</v>
      </c>
      <c r="D12" s="103">
        <v>4</v>
      </c>
      <c r="E12" s="103">
        <v>5</v>
      </c>
      <c r="F12" s="103">
        <v>6</v>
      </c>
      <c r="G12" s="103">
        <v>7</v>
      </c>
      <c r="H12" s="103">
        <v>8</v>
      </c>
      <c r="I12" s="103">
        <v>9</v>
      </c>
      <c r="J12" s="103">
        <v>10</v>
      </c>
      <c r="K12" s="104" t="s">
        <v>21</v>
      </c>
      <c r="L12" s="103">
        <v>12</v>
      </c>
      <c r="M12" s="103">
        <v>13</v>
      </c>
    </row>
    <row r="13" spans="1:13" ht="71.25">
      <c r="A13" s="94" t="s">
        <v>117</v>
      </c>
      <c r="B13" s="105" t="s">
        <v>22</v>
      </c>
      <c r="C13" s="106">
        <f aca="true" t="shared" si="0" ref="C13:L13">C14+C15</f>
        <v>0</v>
      </c>
      <c r="D13" s="106">
        <f>D15</f>
        <v>12200</v>
      </c>
      <c r="E13" s="95">
        <f t="shared" si="0"/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106">
        <f>I15</f>
        <v>12200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106">
        <f>D13-I13</f>
        <v>0</v>
      </c>
    </row>
    <row r="14" spans="1:13" ht="15" customHeight="1">
      <c r="A14" s="96" t="s">
        <v>12</v>
      </c>
      <c r="B14" s="97" t="s">
        <v>7</v>
      </c>
      <c r="C14" s="106">
        <v>0</v>
      </c>
      <c r="D14" s="95"/>
      <c r="E14" s="95"/>
      <c r="F14" s="95"/>
      <c r="G14" s="95"/>
      <c r="H14" s="95"/>
      <c r="I14" s="95"/>
      <c r="J14" s="95"/>
      <c r="K14" s="95"/>
      <c r="L14" s="95"/>
      <c r="M14" s="106">
        <v>0</v>
      </c>
    </row>
    <row r="15" spans="1:13" ht="15" customHeight="1">
      <c r="A15" s="96" t="s">
        <v>13</v>
      </c>
      <c r="B15" s="97" t="s">
        <v>8</v>
      </c>
      <c r="C15" s="106">
        <v>0</v>
      </c>
      <c r="D15" s="106">
        <v>12200</v>
      </c>
      <c r="E15" s="95"/>
      <c r="F15" s="95"/>
      <c r="G15" s="95"/>
      <c r="H15" s="95"/>
      <c r="I15" s="106">
        <v>12200</v>
      </c>
      <c r="J15" s="95"/>
      <c r="K15" s="95"/>
      <c r="L15" s="95"/>
      <c r="M15" s="106">
        <f>D15-I15</f>
        <v>0</v>
      </c>
    </row>
    <row r="16" spans="1:13" ht="74.25" customHeight="1">
      <c r="A16" s="94" t="s">
        <v>118</v>
      </c>
      <c r="B16" s="105" t="s">
        <v>23</v>
      </c>
      <c r="C16" s="95">
        <f>C17+C18</f>
        <v>50184.62</v>
      </c>
      <c r="D16" s="95">
        <f aca="true" t="shared" si="1" ref="D16:L16">D17+D18</f>
        <v>209000.71</v>
      </c>
      <c r="E16" s="95">
        <f t="shared" si="1"/>
        <v>0</v>
      </c>
      <c r="F16" s="95">
        <f>146.4-146.4</f>
        <v>0</v>
      </c>
      <c r="G16" s="95">
        <f t="shared" si="1"/>
        <v>0</v>
      </c>
      <c r="H16" s="95">
        <f t="shared" si="1"/>
        <v>0</v>
      </c>
      <c r="I16" s="106">
        <f>I17+I18</f>
        <v>165632.62</v>
      </c>
      <c r="J16" s="95">
        <f t="shared" si="1"/>
        <v>0</v>
      </c>
      <c r="K16" s="95">
        <f t="shared" si="1"/>
        <v>0</v>
      </c>
      <c r="L16" s="95">
        <f t="shared" si="1"/>
        <v>0</v>
      </c>
      <c r="M16" s="95">
        <f>C16+D16-I16</f>
        <v>93552.70999999999</v>
      </c>
    </row>
    <row r="17" spans="1:13" ht="15" customHeight="1">
      <c r="A17" s="96" t="s">
        <v>29</v>
      </c>
      <c r="B17" s="97" t="s">
        <v>7</v>
      </c>
      <c r="C17" s="95">
        <v>47059.62</v>
      </c>
      <c r="D17" s="106">
        <f>1000+1609.91</f>
        <v>2609.91</v>
      </c>
      <c r="E17" s="95">
        <f>2531.7+624.81+189.15</f>
        <v>3345.66</v>
      </c>
      <c r="F17" s="95">
        <f>146.4-146.4</f>
        <v>0</v>
      </c>
      <c r="G17" s="95"/>
      <c r="H17" s="95"/>
      <c r="I17" s="95">
        <f>783.13+624.81</f>
        <v>1407.94</v>
      </c>
      <c r="J17" s="95"/>
      <c r="K17" s="95"/>
      <c r="L17" s="95"/>
      <c r="M17" s="106">
        <f>C17+D17+E17-I17</f>
        <v>51607.25</v>
      </c>
    </row>
    <row r="18" spans="1:13" ht="15" customHeight="1">
      <c r="A18" s="96" t="s">
        <v>30</v>
      </c>
      <c r="B18" s="97" t="s">
        <v>8</v>
      </c>
      <c r="C18" s="106">
        <v>3125</v>
      </c>
      <c r="D18" s="95">
        <f>209000.71-2609.91</f>
        <v>206390.8</v>
      </c>
      <c r="E18" s="95">
        <f>-2531.7-624.81-189.15</f>
        <v>-3345.66</v>
      </c>
      <c r="F18" s="95">
        <f>146.4-146.4</f>
        <v>0</v>
      </c>
      <c r="G18" s="95"/>
      <c r="H18" s="95"/>
      <c r="I18" s="95">
        <v>164224.68</v>
      </c>
      <c r="J18" s="95"/>
      <c r="K18" s="95"/>
      <c r="L18" s="95"/>
      <c r="M18" s="106">
        <f>C18+D18+E18-I18</f>
        <v>41945.45999999999</v>
      </c>
    </row>
    <row r="19" spans="1:13" ht="98.25" customHeight="1">
      <c r="A19" s="94" t="s">
        <v>119</v>
      </c>
      <c r="B19" s="105" t="s">
        <v>24</v>
      </c>
      <c r="C19" s="106">
        <v>0</v>
      </c>
      <c r="D19" s="106">
        <f>D20+D21</f>
        <v>438.35</v>
      </c>
      <c r="E19" s="106">
        <f aca="true" t="shared" si="2" ref="E19:M19">E20+E21</f>
        <v>0</v>
      </c>
      <c r="F19" s="106">
        <f t="shared" si="2"/>
        <v>0</v>
      </c>
      <c r="G19" s="106">
        <f t="shared" si="2"/>
        <v>0</v>
      </c>
      <c r="H19" s="106">
        <f t="shared" si="2"/>
        <v>0</v>
      </c>
      <c r="I19" s="106">
        <f t="shared" si="2"/>
        <v>438.35</v>
      </c>
      <c r="J19" s="106">
        <f t="shared" si="2"/>
        <v>0</v>
      </c>
      <c r="K19" s="106">
        <f t="shared" si="2"/>
        <v>0</v>
      </c>
      <c r="L19" s="106">
        <f t="shared" si="2"/>
        <v>0</v>
      </c>
      <c r="M19" s="106">
        <f t="shared" si="2"/>
        <v>0</v>
      </c>
    </row>
    <row r="20" spans="1:13" ht="15" customHeight="1">
      <c r="A20" s="96" t="s">
        <v>14</v>
      </c>
      <c r="B20" s="97" t="s">
        <v>7</v>
      </c>
      <c r="C20" s="106">
        <v>0</v>
      </c>
      <c r="D20" s="95"/>
      <c r="E20" s="95"/>
      <c r="F20" s="95"/>
      <c r="G20" s="95"/>
      <c r="H20" s="95"/>
      <c r="I20" s="95"/>
      <c r="J20" s="95"/>
      <c r="K20" s="95"/>
      <c r="L20" s="95"/>
      <c r="M20" s="106">
        <f>C20+D20+G20-H20-I20-J20</f>
        <v>0</v>
      </c>
    </row>
    <row r="21" spans="1:13" ht="15" customHeight="1">
      <c r="A21" s="96" t="s">
        <v>31</v>
      </c>
      <c r="B21" s="97" t="s">
        <v>8</v>
      </c>
      <c r="C21" s="106">
        <v>0</v>
      </c>
      <c r="D21" s="106">
        <v>438.35</v>
      </c>
      <c r="E21" s="95"/>
      <c r="F21" s="95"/>
      <c r="G21" s="95"/>
      <c r="H21" s="95"/>
      <c r="I21" s="106">
        <v>438.35</v>
      </c>
      <c r="J21" s="95"/>
      <c r="K21" s="95"/>
      <c r="L21" s="95"/>
      <c r="M21" s="106">
        <f>C21+D21+G21-H21-I21-J21</f>
        <v>0</v>
      </c>
    </row>
    <row r="22" spans="1:13" ht="15" customHeight="1">
      <c r="A22" s="94" t="s">
        <v>120</v>
      </c>
      <c r="B22" s="105" t="s">
        <v>9</v>
      </c>
      <c r="C22" s="95">
        <f aca="true" t="shared" si="3" ref="C22:L22">C23+C24</f>
        <v>3052.42</v>
      </c>
      <c r="D22" s="106">
        <f t="shared" si="3"/>
        <v>110</v>
      </c>
      <c r="E22" s="95">
        <f t="shared" si="3"/>
        <v>0</v>
      </c>
      <c r="F22" s="95">
        <f t="shared" si="3"/>
        <v>0</v>
      </c>
      <c r="G22" s="95">
        <f t="shared" si="3"/>
        <v>0</v>
      </c>
      <c r="H22" s="95">
        <f t="shared" si="3"/>
        <v>0</v>
      </c>
      <c r="I22" s="95">
        <f>I23+I24</f>
        <v>309.15999999999997</v>
      </c>
      <c r="J22" s="95">
        <f t="shared" si="3"/>
        <v>0</v>
      </c>
      <c r="K22" s="95">
        <f t="shared" si="3"/>
        <v>0</v>
      </c>
      <c r="L22" s="95">
        <f t="shared" si="3"/>
        <v>0</v>
      </c>
      <c r="M22" s="95">
        <f>SUM(M23:M24)</f>
        <v>2853.2599999999993</v>
      </c>
    </row>
    <row r="23" spans="1:13" ht="15" customHeight="1">
      <c r="A23" s="96" t="s">
        <v>15</v>
      </c>
      <c r="B23" s="97" t="s">
        <v>7</v>
      </c>
      <c r="C23" s="106">
        <v>2535.2</v>
      </c>
      <c r="D23" s="95"/>
      <c r="E23" s="106">
        <v>148.1</v>
      </c>
      <c r="F23" s="95"/>
      <c r="G23" s="95"/>
      <c r="H23" s="95"/>
      <c r="I23" s="95">
        <v>263.78</v>
      </c>
      <c r="J23" s="95"/>
      <c r="K23" s="95"/>
      <c r="L23" s="95"/>
      <c r="M23" s="106">
        <f>C23+D23+E23-I23</f>
        <v>2419.5199999999995</v>
      </c>
    </row>
    <row r="24" spans="1:13" ht="15" customHeight="1">
      <c r="A24" s="96" t="s">
        <v>16</v>
      </c>
      <c r="B24" s="97" t="s">
        <v>8</v>
      </c>
      <c r="C24" s="95">
        <v>517.22</v>
      </c>
      <c r="D24" s="106">
        <v>110</v>
      </c>
      <c r="E24" s="106">
        <v>-148.1</v>
      </c>
      <c r="F24" s="95"/>
      <c r="G24" s="95"/>
      <c r="H24" s="95"/>
      <c r="I24" s="95">
        <v>45.38</v>
      </c>
      <c r="J24" s="95"/>
      <c r="K24" s="95"/>
      <c r="L24" s="95"/>
      <c r="M24" s="106">
        <f>C24+D24+E24-I24</f>
        <v>433.74</v>
      </c>
    </row>
    <row r="25" spans="1:13" ht="15" customHeight="1">
      <c r="A25" s="94" t="s">
        <v>121</v>
      </c>
      <c r="B25" s="148" t="s">
        <v>10</v>
      </c>
      <c r="C25" s="95">
        <f>C20+C16+C14+C11+C22</f>
        <v>53237.04</v>
      </c>
      <c r="D25" s="106">
        <f>D13+D16+D19+D22</f>
        <v>221749.06</v>
      </c>
      <c r="E25" s="95">
        <f>E20+E13+E22</f>
        <v>0</v>
      </c>
      <c r="F25" s="95">
        <f aca="true" t="shared" si="4" ref="F25:M25">F13+F16+F22</f>
        <v>0</v>
      </c>
      <c r="G25" s="95">
        <f t="shared" si="4"/>
        <v>0</v>
      </c>
      <c r="H25" s="95">
        <f t="shared" si="4"/>
        <v>0</v>
      </c>
      <c r="I25" s="106">
        <f>I13+I16+I22+I21</f>
        <v>178580.13</v>
      </c>
      <c r="J25" s="95">
        <f t="shared" si="4"/>
        <v>0</v>
      </c>
      <c r="K25" s="95">
        <f t="shared" si="4"/>
        <v>0</v>
      </c>
      <c r="L25" s="95">
        <f t="shared" si="4"/>
        <v>0</v>
      </c>
      <c r="M25" s="106">
        <f t="shared" si="4"/>
        <v>96405.96999999999</v>
      </c>
    </row>
    <row r="26" spans="1:13" ht="15" customHeight="1">
      <c r="A26" s="234" t="s">
        <v>274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</row>
    <row r="27" spans="1:13" ht="15" customHeight="1">
      <c r="A27" s="149"/>
      <c r="B27" s="150"/>
      <c r="C27" s="150"/>
      <c r="D27" s="150" t="s">
        <v>275</v>
      </c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5" customHeight="1">
      <c r="A28" s="144"/>
      <c r="B28" s="145"/>
      <c r="C28" s="146"/>
      <c r="D28" s="147"/>
      <c r="E28" s="146"/>
      <c r="F28" s="146"/>
      <c r="G28" s="146"/>
      <c r="H28" s="146"/>
      <c r="I28" s="147"/>
      <c r="J28" s="146"/>
      <c r="K28" s="146"/>
      <c r="L28" s="146"/>
      <c r="M28" s="146"/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56" header="0.5118110236220472" footer="0.5118110236220472"/>
  <pageSetup fitToHeight="2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view="pageBreakPreview" zoomScaleSheetLayoutView="100" zoomScalePageLayoutView="0" workbookViewId="0" topLeftCell="A1">
      <selection activeCell="I15" sqref="I15"/>
    </sheetView>
  </sheetViews>
  <sheetFormatPr defaultColWidth="9.140625" defaultRowHeight="12.75"/>
  <cols>
    <col min="1" max="10" width="9.140625" style="93" customWidth="1"/>
    <col min="11" max="11" width="12.00390625" style="93" customWidth="1"/>
    <col min="12" max="16384" width="9.140625" style="93" customWidth="1"/>
  </cols>
  <sheetData>
    <row r="1" spans="1:5" ht="15">
      <c r="A1" s="135"/>
      <c r="B1" s="135"/>
      <c r="C1" s="135"/>
      <c r="D1" s="135"/>
      <c r="E1" s="135"/>
    </row>
    <row r="2" spans="1:10" ht="15.75">
      <c r="A2" s="135"/>
      <c r="B2" s="135"/>
      <c r="C2" s="135"/>
      <c r="D2" s="134"/>
      <c r="E2" s="134" t="s">
        <v>244</v>
      </c>
      <c r="F2" s="133"/>
      <c r="G2" s="133"/>
      <c r="H2" s="133"/>
      <c r="I2" s="133"/>
      <c r="J2" s="133"/>
    </row>
    <row r="3" spans="1:10" ht="15.75">
      <c r="A3" s="135"/>
      <c r="B3" s="135"/>
      <c r="C3" s="135"/>
      <c r="D3" s="134"/>
      <c r="E3" s="134" t="s">
        <v>245</v>
      </c>
      <c r="F3" s="133"/>
      <c r="G3" s="133"/>
      <c r="H3" s="133"/>
      <c r="I3" s="133"/>
      <c r="J3" s="133"/>
    </row>
    <row r="4" spans="1:10" ht="8.25" customHeight="1">
      <c r="A4" s="135"/>
      <c r="B4" s="135"/>
      <c r="C4" s="135"/>
      <c r="D4" s="134"/>
      <c r="E4" s="134"/>
      <c r="F4" s="133"/>
      <c r="G4" s="133"/>
      <c r="H4" s="133"/>
      <c r="I4" s="133"/>
      <c r="J4" s="133"/>
    </row>
    <row r="5" spans="1:11" ht="15.75" customHeight="1">
      <c r="A5" s="240" t="s">
        <v>246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</row>
    <row r="6" spans="1:11" ht="15.75" customHeight="1">
      <c r="A6" s="240" t="s">
        <v>308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</row>
    <row r="7" spans="1:11" ht="14.25" customHeight="1">
      <c r="A7" s="241" t="s">
        <v>309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</row>
    <row r="8" spans="1:5" ht="14.25" customHeight="1">
      <c r="A8" s="135"/>
      <c r="B8" s="135"/>
      <c r="C8" s="135"/>
      <c r="D8" s="136"/>
      <c r="E8" s="135"/>
    </row>
    <row r="9" spans="1:11" ht="15">
      <c r="A9" s="240" t="s">
        <v>279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</row>
    <row r="10" spans="1:5" ht="5.25" customHeight="1">
      <c r="A10" s="135"/>
      <c r="B10" s="135"/>
      <c r="C10" s="135"/>
      <c r="D10" s="135"/>
      <c r="E10" s="135"/>
    </row>
    <row r="11" spans="1:5" ht="5.25" customHeight="1">
      <c r="A11" s="135"/>
      <c r="B11" s="135"/>
      <c r="C11" s="135"/>
      <c r="D11" s="135"/>
      <c r="E11" s="135"/>
    </row>
    <row r="12" spans="1:5" ht="15" customHeight="1">
      <c r="A12" s="135"/>
      <c r="B12" s="135" t="s">
        <v>247</v>
      </c>
      <c r="C12" s="135"/>
      <c r="D12" s="135"/>
      <c r="E12" s="135"/>
    </row>
    <row r="13" spans="1:5" ht="13.5" customHeight="1">
      <c r="A13" s="135"/>
      <c r="B13" s="135" t="s">
        <v>289</v>
      </c>
      <c r="C13" s="135"/>
      <c r="D13" s="135"/>
      <c r="E13" s="135"/>
    </row>
    <row r="14" spans="1:5" ht="15">
      <c r="A14" s="135"/>
      <c r="B14" s="135" t="s">
        <v>287</v>
      </c>
      <c r="C14" s="135"/>
      <c r="D14" s="135"/>
      <c r="E14" s="135"/>
    </row>
    <row r="15" spans="1:5" ht="15">
      <c r="A15" s="135"/>
      <c r="B15" s="135" t="s">
        <v>248</v>
      </c>
      <c r="C15" s="135"/>
      <c r="D15" s="135"/>
      <c r="E15" s="135"/>
    </row>
    <row r="16" spans="1:5" ht="14.25" customHeight="1">
      <c r="A16" s="135"/>
      <c r="B16" s="135" t="s">
        <v>290</v>
      </c>
      <c r="C16" s="135"/>
      <c r="D16" s="135"/>
      <c r="E16" s="135"/>
    </row>
    <row r="17" spans="1:5" ht="16.5" customHeight="1">
      <c r="A17" s="135"/>
      <c r="B17" s="135" t="s">
        <v>249</v>
      </c>
      <c r="C17" s="135"/>
      <c r="D17" s="135"/>
      <c r="E17" s="135"/>
    </row>
    <row r="18" spans="1:5" ht="15" customHeight="1">
      <c r="A18" s="135"/>
      <c r="B18" s="135" t="s">
        <v>291</v>
      </c>
      <c r="C18" s="135"/>
      <c r="D18" s="135"/>
      <c r="E18" s="135"/>
    </row>
    <row r="19" spans="1:5" ht="15" customHeight="1">
      <c r="A19" s="135"/>
      <c r="B19" s="135" t="s">
        <v>292</v>
      </c>
      <c r="C19" s="135"/>
      <c r="D19" s="135"/>
      <c r="E19" s="135"/>
    </row>
    <row r="20" spans="1:5" ht="11.25" customHeight="1">
      <c r="A20" s="135"/>
      <c r="B20" s="135" t="s">
        <v>250</v>
      </c>
      <c r="C20" s="135"/>
      <c r="D20" s="135"/>
      <c r="E20" s="135"/>
    </row>
    <row r="21" spans="1:5" ht="11.25" customHeight="1">
      <c r="A21" s="135"/>
      <c r="B21" s="135" t="s">
        <v>288</v>
      </c>
      <c r="C21" s="135"/>
      <c r="D21" s="135"/>
      <c r="E21" s="135"/>
    </row>
    <row r="22" spans="1:5" ht="15">
      <c r="A22" s="135"/>
      <c r="B22" s="135" t="s">
        <v>293</v>
      </c>
      <c r="C22" s="135"/>
      <c r="D22" s="135"/>
      <c r="E22" s="135"/>
    </row>
    <row r="23" spans="1:5" ht="15">
      <c r="A23" s="135"/>
      <c r="B23" s="135" t="s">
        <v>294</v>
      </c>
      <c r="C23" s="135"/>
      <c r="D23" s="135"/>
      <c r="E23" s="135"/>
    </row>
    <row r="24" ht="15">
      <c r="B24" s="93" t="s">
        <v>251</v>
      </c>
    </row>
    <row r="25" ht="15">
      <c r="B25" s="93" t="s">
        <v>295</v>
      </c>
    </row>
    <row r="26" ht="15">
      <c r="B26" s="93" t="s">
        <v>252</v>
      </c>
    </row>
    <row r="27" ht="15">
      <c r="B27" s="93" t="s">
        <v>296</v>
      </c>
    </row>
    <row r="28" ht="15">
      <c r="B28" s="93" t="s">
        <v>297</v>
      </c>
    </row>
    <row r="29" ht="15">
      <c r="B29" s="93" t="s">
        <v>298</v>
      </c>
    </row>
    <row r="30" ht="15">
      <c r="B30" s="93" t="s">
        <v>299</v>
      </c>
    </row>
    <row r="31" ht="15">
      <c r="B31" s="93" t="s">
        <v>270</v>
      </c>
    </row>
    <row r="32" ht="15">
      <c r="B32" s="93" t="s">
        <v>300</v>
      </c>
    </row>
    <row r="33" ht="15">
      <c r="B33" s="93" t="s">
        <v>281</v>
      </c>
    </row>
    <row r="35" ht="15">
      <c r="A35" s="93" t="s">
        <v>282</v>
      </c>
    </row>
    <row r="37" ht="15">
      <c r="B37" s="93" t="s">
        <v>278</v>
      </c>
    </row>
    <row r="40" spans="1:11" ht="15">
      <c r="A40" s="242" t="s">
        <v>280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</row>
    <row r="43" ht="15">
      <c r="B43" s="93" t="s">
        <v>253</v>
      </c>
    </row>
    <row r="44" ht="15">
      <c r="B44" s="93" t="s">
        <v>254</v>
      </c>
    </row>
    <row r="45" ht="15">
      <c r="B45" s="93" t="s">
        <v>301</v>
      </c>
    </row>
    <row r="46" ht="15">
      <c r="B46" s="93" t="s">
        <v>302</v>
      </c>
    </row>
    <row r="47" ht="15">
      <c r="B47" s="93" t="s">
        <v>303</v>
      </c>
    </row>
    <row r="48" ht="15">
      <c r="B48" s="93" t="s">
        <v>255</v>
      </c>
    </row>
    <row r="50" spans="2:8" ht="15">
      <c r="B50" s="93" t="s">
        <v>310</v>
      </c>
      <c r="H50" s="93" t="s">
        <v>311</v>
      </c>
    </row>
    <row r="51" spans="2:6" ht="19.5" customHeight="1">
      <c r="B51" s="192" t="s">
        <v>269</v>
      </c>
      <c r="C51" s="192"/>
      <c r="D51" s="192"/>
      <c r="E51" s="192"/>
      <c r="F51" s="192"/>
    </row>
    <row r="52" spans="2:8" ht="15">
      <c r="B52" s="93" t="s">
        <v>277</v>
      </c>
      <c r="G52" s="93" t="s">
        <v>272</v>
      </c>
      <c r="H52" s="93" t="s">
        <v>285</v>
      </c>
    </row>
  </sheetData>
  <sheetProtection/>
  <mergeCells count="6">
    <mergeCell ref="B51:F51"/>
    <mergeCell ref="A5:K5"/>
    <mergeCell ref="A6:K6"/>
    <mergeCell ref="A7:K7"/>
    <mergeCell ref="A9:K9"/>
    <mergeCell ref="A40:K40"/>
  </mergeCells>
  <printOptions/>
  <pageMargins left="0.75" right="0.75" top="1" bottom="0.6" header="0.5" footer="0.2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</dc:creator>
  <cp:keywords/>
  <dc:description/>
  <cp:lastModifiedBy>PC</cp:lastModifiedBy>
  <cp:lastPrinted>2017-08-03T09:28:34Z</cp:lastPrinted>
  <dcterms:created xsi:type="dcterms:W3CDTF">2011-02-01T11:56:27Z</dcterms:created>
  <dcterms:modified xsi:type="dcterms:W3CDTF">2018-08-07T12:27:46Z</dcterms:modified>
  <cp:category/>
  <cp:version/>
  <cp:contentType/>
  <cp:contentStatus/>
</cp:coreProperties>
</file>